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410" windowHeight="5340" activeTab="1"/>
  </bookViews>
  <sheets>
    <sheet name="Сток" sheetId="10" r:id="rId1"/>
    <sheet name="KG" sheetId="9" r:id="rId2"/>
    <sheet name="Бишкек" sheetId="8" r:id="rId3"/>
    <sheet name="Джалал-Абад" sheetId="7" r:id="rId4"/>
    <sheet name=" Кара-Балта" sheetId="6" r:id="rId5"/>
    <sheet name=" Каракол" sheetId="5" r:id="rId6"/>
    <sheet name="Ош" sheetId="4" r:id="rId7"/>
    <sheet name="Талас" sheetId="3" r:id="rId8"/>
    <sheet name="Токмок" sheetId="2" r:id="rId9"/>
    <sheet name="Чолпон-Ата" sheetId="1" r:id="rId10"/>
  </sheets>
  <definedNames>
    <definedName name="_xlnm._FilterDatabase" localSheetId="4" hidden="1">' Кара-Балта'!$A$4:$AE$61</definedName>
    <definedName name="_xlnm._FilterDatabase" localSheetId="5" hidden="1">' Каракол'!$A$4:$AE$61</definedName>
    <definedName name="_xlnm._FilterDatabase" localSheetId="1" hidden="1">KG!$A$4:$AK$61</definedName>
    <definedName name="_xlnm._FilterDatabase" localSheetId="2" hidden="1">Бишкек!$A$3:$AE$61</definedName>
    <definedName name="_xlnm._FilterDatabase" localSheetId="3" hidden="1">'Джалал-Абад'!$A$4:$AE$61</definedName>
    <definedName name="_xlnm._FilterDatabase" localSheetId="6" hidden="1">Ош!$A$4:$AE$61</definedName>
    <definedName name="_xlnm._FilterDatabase" localSheetId="0" hidden="1">Сток!$A$4:$AH$61</definedName>
    <definedName name="_xlnm._FilterDatabase" localSheetId="7" hidden="1">Талас!$A$4:$AE$61</definedName>
    <definedName name="_xlnm._FilterDatabase" localSheetId="8" hidden="1">Токмок!$A$4:$AE$61</definedName>
    <definedName name="_xlnm._FilterDatabase" localSheetId="9" hidden="1">'Чолпон-Ата'!$A$4:$AE$61</definedName>
  </definedNames>
  <calcPr calcId="152511" refMode="R1C1"/>
</workbook>
</file>

<file path=xl/calcChain.xml><?xml version="1.0" encoding="utf-8"?>
<calcChain xmlns="http://schemas.openxmlformats.org/spreadsheetml/2006/main">
  <c r="AD6" i="9" l="1"/>
  <c r="AD7" i="9"/>
  <c r="AD8" i="9"/>
  <c r="AD9" i="9"/>
  <c r="AD10" i="9"/>
  <c r="AD11" i="9"/>
  <c r="AD12" i="9"/>
  <c r="AD13" i="9"/>
  <c r="AD14" i="9"/>
  <c r="AD15" i="9"/>
  <c r="AD17" i="9"/>
  <c r="AD18" i="9"/>
  <c r="AD19" i="9"/>
  <c r="AD20" i="9"/>
  <c r="AD21" i="9"/>
  <c r="AD22" i="9"/>
  <c r="AI22" i="9" s="1"/>
  <c r="AD23" i="9"/>
  <c r="AI23" i="9" s="1"/>
  <c r="AD24" i="9"/>
  <c r="AI24" i="9" s="1"/>
  <c r="AD25" i="9"/>
  <c r="AI25" i="9" s="1"/>
  <c r="AD26" i="9"/>
  <c r="AI26" i="9" s="1"/>
  <c r="AD27" i="9"/>
  <c r="AI27" i="9" s="1"/>
  <c r="AD28" i="9"/>
  <c r="AI28" i="9" s="1"/>
  <c r="AD29" i="9"/>
  <c r="AI29" i="9" s="1"/>
  <c r="AD30" i="9"/>
  <c r="AI30" i="9" s="1"/>
  <c r="AD31" i="9"/>
  <c r="AI31" i="9" s="1"/>
  <c r="AD32" i="9"/>
  <c r="AI32" i="9" s="1"/>
  <c r="AD33" i="9"/>
  <c r="AI33" i="9" s="1"/>
  <c r="AD34" i="9"/>
  <c r="AI34" i="9" s="1"/>
  <c r="AD35" i="9"/>
  <c r="AI35" i="9" s="1"/>
  <c r="AD36" i="9"/>
  <c r="AI36" i="9" s="1"/>
  <c r="AD37" i="9"/>
  <c r="AI37" i="9" s="1"/>
  <c r="AD38" i="9"/>
  <c r="AI38" i="9" s="1"/>
  <c r="AD39" i="9"/>
  <c r="AI39" i="9" s="1"/>
  <c r="AD40" i="9"/>
  <c r="AI40" i="9" s="1"/>
  <c r="AD41" i="9"/>
  <c r="AD42" i="9"/>
  <c r="AD43" i="9"/>
  <c r="AD44" i="9"/>
  <c r="AD45" i="9"/>
  <c r="AD46" i="9"/>
  <c r="AD47" i="9"/>
  <c r="AD48" i="9"/>
  <c r="AD49" i="9"/>
  <c r="AD50" i="9"/>
  <c r="AD51" i="9"/>
  <c r="AD52" i="9"/>
  <c r="AD53" i="9"/>
  <c r="AD54" i="9"/>
  <c r="AD55" i="9"/>
  <c r="AD56" i="9"/>
  <c r="AD57" i="9"/>
  <c r="AD58" i="9"/>
  <c r="Q13" i="10"/>
  <c r="Q17" i="10"/>
  <c r="Q21" i="10"/>
  <c r="Q25" i="10"/>
  <c r="Q26" i="10"/>
  <c r="Q28" i="10"/>
  <c r="Q29" i="10"/>
  <c r="Q37" i="10"/>
  <c r="Q38" i="10"/>
  <c r="Q41" i="10"/>
  <c r="Q50" i="10"/>
  <c r="Q51" i="10"/>
  <c r="Q53" i="10"/>
  <c r="H6" i="10"/>
  <c r="H7" i="10"/>
  <c r="H8" i="10"/>
  <c r="H9" i="10"/>
  <c r="H10" i="10"/>
  <c r="H11" i="10"/>
  <c r="H12" i="10"/>
  <c r="H13" i="10"/>
  <c r="H14" i="10"/>
  <c r="H15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E6" i="10"/>
  <c r="E7" i="10"/>
  <c r="E8" i="10"/>
  <c r="E9" i="10"/>
  <c r="E10" i="10"/>
  <c r="E11" i="10"/>
  <c r="E12" i="10"/>
  <c r="E13" i="10"/>
  <c r="E14" i="10"/>
  <c r="E15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K6" i="10"/>
  <c r="N6" i="10"/>
  <c r="Q6" i="10"/>
  <c r="T6" i="10"/>
  <c r="W6" i="10"/>
  <c r="Z6" i="10"/>
  <c r="AD6" i="10"/>
  <c r="K7" i="10"/>
  <c r="N7" i="10"/>
  <c r="Q7" i="10"/>
  <c r="T7" i="10"/>
  <c r="W7" i="10"/>
  <c r="Z7" i="10"/>
  <c r="AD7" i="10"/>
  <c r="K8" i="10"/>
  <c r="N8" i="10"/>
  <c r="Q8" i="10"/>
  <c r="T8" i="10"/>
  <c r="W8" i="10"/>
  <c r="Z8" i="10"/>
  <c r="AD8" i="10"/>
  <c r="K9" i="10"/>
  <c r="N9" i="10"/>
  <c r="Q9" i="10"/>
  <c r="T9" i="10"/>
  <c r="W9" i="10"/>
  <c r="Z9" i="10"/>
  <c r="AD9" i="10"/>
  <c r="K10" i="10"/>
  <c r="N10" i="10"/>
  <c r="Q10" i="10"/>
  <c r="T10" i="10"/>
  <c r="W10" i="10"/>
  <c r="Z10" i="10"/>
  <c r="AD10" i="10"/>
  <c r="K11" i="10"/>
  <c r="N11" i="10"/>
  <c r="Q11" i="10"/>
  <c r="T11" i="10"/>
  <c r="W11" i="10"/>
  <c r="Z11" i="10"/>
  <c r="AD11" i="10"/>
  <c r="K12" i="10"/>
  <c r="N12" i="10"/>
  <c r="Q12" i="10"/>
  <c r="T12" i="10"/>
  <c r="W12" i="10"/>
  <c r="Z12" i="10"/>
  <c r="AD12" i="10"/>
  <c r="K13" i="10"/>
  <c r="N13" i="10"/>
  <c r="T13" i="10"/>
  <c r="W13" i="10"/>
  <c r="Z13" i="10"/>
  <c r="AD13" i="10"/>
  <c r="K14" i="10"/>
  <c r="N14" i="10"/>
  <c r="Q14" i="10"/>
  <c r="T14" i="10"/>
  <c r="W14" i="10"/>
  <c r="Z14" i="10"/>
  <c r="AD14" i="10"/>
  <c r="K15" i="10"/>
  <c r="N15" i="10"/>
  <c r="Q15" i="10"/>
  <c r="T15" i="10"/>
  <c r="W15" i="10"/>
  <c r="Z15" i="10"/>
  <c r="AD15" i="10"/>
  <c r="AD16" i="10"/>
  <c r="K17" i="10"/>
  <c r="N17" i="10"/>
  <c r="T17" i="10"/>
  <c r="W17" i="10"/>
  <c r="Z17" i="10"/>
  <c r="AD17" i="10"/>
  <c r="K18" i="10"/>
  <c r="N18" i="10"/>
  <c r="Q18" i="10"/>
  <c r="T18" i="10"/>
  <c r="W18" i="10"/>
  <c r="Z18" i="10"/>
  <c r="AD18" i="10"/>
  <c r="K19" i="10"/>
  <c r="N19" i="10"/>
  <c r="Q19" i="10"/>
  <c r="T19" i="10"/>
  <c r="W19" i="10"/>
  <c r="Z19" i="10"/>
  <c r="AD19" i="10"/>
  <c r="K20" i="10"/>
  <c r="N20" i="10"/>
  <c r="Q20" i="10"/>
  <c r="T20" i="10"/>
  <c r="W20" i="10"/>
  <c r="Z20" i="10"/>
  <c r="AD20" i="10"/>
  <c r="K21" i="10"/>
  <c r="N21" i="10"/>
  <c r="T21" i="10"/>
  <c r="W21" i="10"/>
  <c r="Z21" i="10"/>
  <c r="AD21" i="10"/>
  <c r="K22" i="10"/>
  <c r="N22" i="10"/>
  <c r="Q22" i="10"/>
  <c r="T22" i="10"/>
  <c r="W22" i="10"/>
  <c r="Z22" i="10"/>
  <c r="AD22" i="10"/>
  <c r="K23" i="10"/>
  <c r="N23" i="10"/>
  <c r="Q23" i="10"/>
  <c r="T23" i="10"/>
  <c r="W23" i="10"/>
  <c r="Z23" i="10"/>
  <c r="AD23" i="10"/>
  <c r="K24" i="10"/>
  <c r="N24" i="10"/>
  <c r="Q24" i="10"/>
  <c r="T24" i="10"/>
  <c r="W24" i="10"/>
  <c r="Z24" i="10"/>
  <c r="AD24" i="10"/>
  <c r="K25" i="10"/>
  <c r="N25" i="10"/>
  <c r="T25" i="10"/>
  <c r="W25" i="10"/>
  <c r="Z25" i="10"/>
  <c r="AD25" i="10"/>
  <c r="K26" i="10"/>
  <c r="N26" i="10"/>
  <c r="T26" i="10"/>
  <c r="W26" i="10"/>
  <c r="Z26" i="10"/>
  <c r="AD26" i="10"/>
  <c r="K27" i="10"/>
  <c r="N27" i="10"/>
  <c r="Q27" i="10"/>
  <c r="T27" i="10"/>
  <c r="W27" i="10"/>
  <c r="Z27" i="10"/>
  <c r="AD27" i="10"/>
  <c r="K28" i="10"/>
  <c r="N28" i="10"/>
  <c r="T28" i="10"/>
  <c r="W28" i="10"/>
  <c r="Z28" i="10"/>
  <c r="AD28" i="10"/>
  <c r="K29" i="10"/>
  <c r="N29" i="10"/>
  <c r="T29" i="10"/>
  <c r="W29" i="10"/>
  <c r="Z29" i="10"/>
  <c r="AD29" i="10"/>
  <c r="K30" i="10"/>
  <c r="N30" i="10"/>
  <c r="Q30" i="10"/>
  <c r="T30" i="10"/>
  <c r="W30" i="10"/>
  <c r="Z30" i="10"/>
  <c r="AD30" i="10"/>
  <c r="K31" i="10"/>
  <c r="N31" i="10"/>
  <c r="Q31" i="10"/>
  <c r="T31" i="10"/>
  <c r="W31" i="10"/>
  <c r="Z31" i="10"/>
  <c r="AD31" i="10"/>
  <c r="K32" i="10"/>
  <c r="N32" i="10"/>
  <c r="Q32" i="10"/>
  <c r="T32" i="10"/>
  <c r="W32" i="10"/>
  <c r="Z32" i="10"/>
  <c r="AD32" i="10"/>
  <c r="K33" i="10"/>
  <c r="N33" i="10"/>
  <c r="Q33" i="10"/>
  <c r="T33" i="10"/>
  <c r="W33" i="10"/>
  <c r="Z33" i="10"/>
  <c r="AD33" i="10"/>
  <c r="K34" i="10"/>
  <c r="N34" i="10"/>
  <c r="Q34" i="10"/>
  <c r="T34" i="10"/>
  <c r="W34" i="10"/>
  <c r="Z34" i="10"/>
  <c r="AD34" i="10"/>
  <c r="K35" i="10"/>
  <c r="N35" i="10"/>
  <c r="Q35" i="10"/>
  <c r="T35" i="10"/>
  <c r="W35" i="10"/>
  <c r="Z35" i="10"/>
  <c r="AD35" i="10"/>
  <c r="K36" i="10"/>
  <c r="N36" i="10"/>
  <c r="Q36" i="10"/>
  <c r="T36" i="10"/>
  <c r="W36" i="10"/>
  <c r="Z36" i="10"/>
  <c r="AD36" i="10"/>
  <c r="K37" i="10"/>
  <c r="N37" i="10"/>
  <c r="T37" i="10"/>
  <c r="W37" i="10"/>
  <c r="Z37" i="10"/>
  <c r="AD37" i="10"/>
  <c r="K38" i="10"/>
  <c r="N38" i="10"/>
  <c r="T38" i="10"/>
  <c r="W38" i="10"/>
  <c r="Z38" i="10"/>
  <c r="AD38" i="10"/>
  <c r="K39" i="10"/>
  <c r="N39" i="10"/>
  <c r="Q39" i="10"/>
  <c r="T39" i="10"/>
  <c r="W39" i="10"/>
  <c r="Z39" i="10"/>
  <c r="AD39" i="10"/>
  <c r="K40" i="10"/>
  <c r="N40" i="10"/>
  <c r="Q40" i="10"/>
  <c r="T40" i="10"/>
  <c r="W40" i="10"/>
  <c r="Z40" i="10"/>
  <c r="AD40" i="10"/>
  <c r="K41" i="10"/>
  <c r="N41" i="10"/>
  <c r="T41" i="10"/>
  <c r="W41" i="10"/>
  <c r="Z41" i="10"/>
  <c r="AD41" i="10"/>
  <c r="K42" i="10"/>
  <c r="N42" i="10"/>
  <c r="Q42" i="10"/>
  <c r="T42" i="10"/>
  <c r="W42" i="10"/>
  <c r="Z42" i="10"/>
  <c r="AD42" i="10"/>
  <c r="K43" i="10"/>
  <c r="N43" i="10"/>
  <c r="Q43" i="10"/>
  <c r="T43" i="10"/>
  <c r="W43" i="10"/>
  <c r="Z43" i="10"/>
  <c r="AD43" i="10"/>
  <c r="K44" i="10"/>
  <c r="N44" i="10"/>
  <c r="Q44" i="10"/>
  <c r="T44" i="10"/>
  <c r="W44" i="10"/>
  <c r="Z44" i="10"/>
  <c r="AD44" i="10"/>
  <c r="K45" i="10"/>
  <c r="N45" i="10"/>
  <c r="Q45" i="10"/>
  <c r="T45" i="10"/>
  <c r="W45" i="10"/>
  <c r="Z45" i="10"/>
  <c r="AD45" i="10"/>
  <c r="K46" i="10"/>
  <c r="N46" i="10"/>
  <c r="Q46" i="10"/>
  <c r="T46" i="10"/>
  <c r="W46" i="10"/>
  <c r="Z46" i="10"/>
  <c r="AD46" i="10"/>
  <c r="K47" i="10"/>
  <c r="N47" i="10"/>
  <c r="Q47" i="10"/>
  <c r="T47" i="10"/>
  <c r="W47" i="10"/>
  <c r="Z47" i="10"/>
  <c r="AD47" i="10"/>
  <c r="K48" i="10"/>
  <c r="N48" i="10"/>
  <c r="Q48" i="10"/>
  <c r="T48" i="10"/>
  <c r="W48" i="10"/>
  <c r="Z48" i="10"/>
  <c r="AD48" i="10"/>
  <c r="K49" i="10"/>
  <c r="N49" i="10"/>
  <c r="Q49" i="10"/>
  <c r="T49" i="10"/>
  <c r="W49" i="10"/>
  <c r="Z49" i="10"/>
  <c r="AD49" i="10"/>
  <c r="K50" i="10"/>
  <c r="N50" i="10"/>
  <c r="T50" i="10"/>
  <c r="W50" i="10"/>
  <c r="Z50" i="10"/>
  <c r="AD50" i="10"/>
  <c r="K51" i="10"/>
  <c r="N51" i="10"/>
  <c r="T51" i="10"/>
  <c r="W51" i="10"/>
  <c r="Z51" i="10"/>
  <c r="AD51" i="10"/>
  <c r="K52" i="10"/>
  <c r="N52" i="10"/>
  <c r="Q52" i="10"/>
  <c r="T52" i="10"/>
  <c r="W52" i="10"/>
  <c r="Z52" i="10"/>
  <c r="AD52" i="10"/>
  <c r="K53" i="10"/>
  <c r="N53" i="10"/>
  <c r="T53" i="10"/>
  <c r="W53" i="10"/>
  <c r="Z53" i="10"/>
  <c r="AD53" i="10"/>
  <c r="K54" i="10"/>
  <c r="N54" i="10"/>
  <c r="Q54" i="10"/>
  <c r="T54" i="10"/>
  <c r="W54" i="10"/>
  <c r="Z54" i="10"/>
  <c r="AD54" i="10"/>
  <c r="K55" i="10"/>
  <c r="N55" i="10"/>
  <c r="Q55" i="10"/>
  <c r="T55" i="10"/>
  <c r="W55" i="10"/>
  <c r="Z55" i="10"/>
  <c r="AD55" i="10"/>
  <c r="K56" i="10"/>
  <c r="N56" i="10"/>
  <c r="Q56" i="10"/>
  <c r="T56" i="10"/>
  <c r="W56" i="10"/>
  <c r="Z56" i="10"/>
  <c r="AD56" i="10"/>
  <c r="K57" i="10"/>
  <c r="N57" i="10"/>
  <c r="Q57" i="10"/>
  <c r="T57" i="10"/>
  <c r="W57" i="10"/>
  <c r="Z57" i="10"/>
  <c r="AD57" i="10"/>
  <c r="K58" i="10"/>
  <c r="N58" i="10"/>
  <c r="Q58" i="10"/>
  <c r="T58" i="10"/>
  <c r="W58" i="10"/>
  <c r="Z58" i="10"/>
  <c r="AD58" i="10"/>
  <c r="AF22" i="10" l="1"/>
  <c r="AF43" i="10"/>
  <c r="AF30" i="10"/>
  <c r="AF34" i="10"/>
  <c r="AF35" i="10"/>
  <c r="AF7" i="10"/>
  <c r="AF13" i="10"/>
  <c r="AF28" i="10"/>
  <c r="AF46" i="10"/>
  <c r="AF49" i="10"/>
  <c r="AF27" i="10"/>
  <c r="AF40" i="10"/>
  <c r="AF48" i="10"/>
  <c r="AF44" i="10"/>
  <c r="AF56" i="10"/>
  <c r="AF39" i="10"/>
  <c r="AF50" i="10"/>
  <c r="AF31" i="10"/>
  <c r="AF26" i="10"/>
  <c r="AF57" i="10"/>
  <c r="AF52" i="10"/>
  <c r="AF55" i="10"/>
  <c r="AF54" i="10"/>
  <c r="AF58" i="10"/>
  <c r="AF33" i="10"/>
  <c r="AF24" i="10"/>
  <c r="AF15" i="10"/>
  <c r="AF6" i="10"/>
  <c r="AF37" i="10"/>
  <c r="AF29" i="10"/>
  <c r="AF19" i="10"/>
  <c r="AF17" i="10"/>
  <c r="AF10" i="10"/>
  <c r="AF51" i="10"/>
  <c r="AF47" i="10"/>
  <c r="AF45" i="10"/>
  <c r="AF41" i="10"/>
  <c r="AF21" i="10"/>
  <c r="AF12" i="10"/>
  <c r="AF53" i="10"/>
  <c r="AF23" i="10"/>
  <c r="AF36" i="10"/>
  <c r="AF32" i="10"/>
  <c r="AF18" i="10"/>
  <c r="AF9" i="10"/>
  <c r="AF42" i="10"/>
  <c r="AF38" i="10"/>
  <c r="AF25" i="10"/>
  <c r="AF20" i="10"/>
  <c r="AF14" i="10"/>
  <c r="AF11" i="10"/>
  <c r="AF8" i="10"/>
  <c r="Q59" i="9"/>
  <c r="S59" i="9"/>
  <c r="A6" i="1"/>
  <c r="B6" i="1"/>
  <c r="C6" i="1"/>
  <c r="D6" i="1"/>
  <c r="L6" i="1"/>
  <c r="O6" i="1"/>
  <c r="U6" i="1"/>
  <c r="AE6" i="1"/>
  <c r="AD6" i="1"/>
  <c r="A7" i="1"/>
  <c r="B7" i="1"/>
  <c r="C7" i="1"/>
  <c r="D7" i="1"/>
  <c r="U7" i="1"/>
  <c r="AE7" i="1"/>
  <c r="AD7" i="1"/>
  <c r="A8" i="1"/>
  <c r="B8" i="1"/>
  <c r="C8" i="1"/>
  <c r="D8" i="1"/>
  <c r="U8" i="1"/>
  <c r="AD8" i="1"/>
  <c r="A9" i="1"/>
  <c r="B9" i="1"/>
  <c r="C9" i="1"/>
  <c r="D9" i="1"/>
  <c r="F9" i="1"/>
  <c r="I9" i="1"/>
  <c r="L9" i="1"/>
  <c r="O9" i="1"/>
  <c r="U9" i="1"/>
  <c r="AE9" i="1"/>
  <c r="AD9" i="1"/>
  <c r="A10" i="1"/>
  <c r="B10" i="1"/>
  <c r="C10" i="1"/>
  <c r="D10" i="1"/>
  <c r="I10" i="1"/>
  <c r="L10" i="1"/>
  <c r="O10" i="1"/>
  <c r="U10" i="1"/>
  <c r="AD10" i="1"/>
  <c r="A11" i="1"/>
  <c r="B11" i="1"/>
  <c r="C11" i="1"/>
  <c r="D11" i="1"/>
  <c r="F11" i="1"/>
  <c r="U11" i="1"/>
  <c r="AE11" i="1" s="1"/>
  <c r="AD11" i="1"/>
  <c r="A12" i="1"/>
  <c r="B12" i="1"/>
  <c r="C12" i="1"/>
  <c r="D12" i="1"/>
  <c r="L12" i="1" s="1"/>
  <c r="F12" i="1"/>
  <c r="I12" i="1"/>
  <c r="U12" i="1"/>
  <c r="AE12" i="1"/>
  <c r="AD12" i="1"/>
  <c r="A13" i="1"/>
  <c r="B13" i="1"/>
  <c r="C13" i="1"/>
  <c r="AE13" i="1" s="1"/>
  <c r="D13" i="1"/>
  <c r="L13" i="1" s="1"/>
  <c r="U13" i="1"/>
  <c r="AD13" i="1"/>
  <c r="A14" i="1"/>
  <c r="B14" i="1"/>
  <c r="C14" i="1"/>
  <c r="D14" i="1"/>
  <c r="I14" i="1"/>
  <c r="L14" i="1"/>
  <c r="U14" i="1"/>
  <c r="AE14" i="1" s="1"/>
  <c r="AD14" i="1"/>
  <c r="A15" i="1"/>
  <c r="B15" i="1"/>
  <c r="C15" i="1"/>
  <c r="D15" i="1"/>
  <c r="I15" i="1"/>
  <c r="L15" i="1"/>
  <c r="O15" i="1"/>
  <c r="U15" i="1"/>
  <c r="AD15" i="1"/>
  <c r="A16" i="1"/>
  <c r="B16" i="1"/>
  <c r="C16" i="1"/>
  <c r="D16" i="1"/>
  <c r="I16" i="1"/>
  <c r="O16" i="1"/>
  <c r="U16" i="1"/>
  <c r="Z16" i="10" s="1"/>
  <c r="AD16" i="1"/>
  <c r="A17" i="1"/>
  <c r="B17" i="1"/>
  <c r="C17" i="1"/>
  <c r="AE17" i="1" s="1"/>
  <c r="D17" i="1"/>
  <c r="L17" i="1"/>
  <c r="O17" i="1"/>
  <c r="U17" i="1"/>
  <c r="AD17" i="1"/>
  <c r="A18" i="1"/>
  <c r="B18" i="1"/>
  <c r="C18" i="1"/>
  <c r="D18" i="1"/>
  <c r="U18" i="1"/>
  <c r="AE18" i="1" s="1"/>
  <c r="AD18" i="1"/>
  <c r="A19" i="1"/>
  <c r="B19" i="1"/>
  <c r="C19" i="1"/>
  <c r="D19" i="1"/>
  <c r="L19" i="1"/>
  <c r="U19" i="1"/>
  <c r="AE19" i="1" s="1"/>
  <c r="AD19" i="1"/>
  <c r="A20" i="1"/>
  <c r="B20" i="1"/>
  <c r="C20" i="1"/>
  <c r="AE20" i="1" s="1"/>
  <c r="D20" i="1"/>
  <c r="F20" i="1"/>
  <c r="O20" i="1"/>
  <c r="U20" i="1"/>
  <c r="AD20" i="1"/>
  <c r="A21" i="1"/>
  <c r="B21" i="1"/>
  <c r="C21" i="1"/>
  <c r="AE21" i="1" s="1"/>
  <c r="D21" i="1"/>
  <c r="U21" i="1"/>
  <c r="AD21" i="1"/>
  <c r="A22" i="1"/>
  <c r="B22" i="1"/>
  <c r="C22" i="1"/>
  <c r="D22" i="1"/>
  <c r="U22" i="1"/>
  <c r="AD22" i="1"/>
  <c r="A23" i="1"/>
  <c r="B23" i="1"/>
  <c r="C23" i="1"/>
  <c r="D23" i="1"/>
  <c r="I23" i="1"/>
  <c r="O23" i="1"/>
  <c r="U23" i="1"/>
  <c r="AE23" i="1"/>
  <c r="AD23" i="1"/>
  <c r="A24" i="1"/>
  <c r="B24" i="1"/>
  <c r="C24" i="1"/>
  <c r="D24" i="1"/>
  <c r="I24" i="1"/>
  <c r="L24" i="1"/>
  <c r="O24" i="1"/>
  <c r="U24" i="1"/>
  <c r="AD24" i="1"/>
  <c r="A25" i="1"/>
  <c r="B25" i="1"/>
  <c r="C25" i="1"/>
  <c r="D25" i="1"/>
  <c r="L25" i="1"/>
  <c r="O25" i="1"/>
  <c r="U25" i="1"/>
  <c r="AD25" i="1"/>
  <c r="A26" i="1"/>
  <c r="B26" i="1"/>
  <c r="C26" i="1"/>
  <c r="D26" i="1"/>
  <c r="I26" i="1"/>
  <c r="L26" i="1"/>
  <c r="O26" i="1"/>
  <c r="U26" i="1"/>
  <c r="AD26" i="1"/>
  <c r="A27" i="1"/>
  <c r="B27" i="1"/>
  <c r="C27" i="1"/>
  <c r="D27" i="1"/>
  <c r="I27" i="1"/>
  <c r="L27" i="1"/>
  <c r="U27" i="1"/>
  <c r="AE27" i="1"/>
  <c r="AD27" i="1"/>
  <c r="A28" i="1"/>
  <c r="B28" i="1"/>
  <c r="C28" i="1"/>
  <c r="D28" i="1"/>
  <c r="I28" i="1" s="1"/>
  <c r="U28" i="1"/>
  <c r="AE28" i="1"/>
  <c r="AD28" i="1"/>
  <c r="A29" i="1"/>
  <c r="B29" i="1"/>
  <c r="C29" i="1"/>
  <c r="D29" i="1"/>
  <c r="I29" i="1"/>
  <c r="U29" i="1"/>
  <c r="AD29" i="1"/>
  <c r="AE29" i="1" s="1"/>
  <c r="A30" i="1"/>
  <c r="B30" i="1"/>
  <c r="C30" i="1"/>
  <c r="AE30" i="1" s="1"/>
  <c r="D30" i="1"/>
  <c r="L30" i="1" s="1"/>
  <c r="I30" i="1"/>
  <c r="O30" i="1"/>
  <c r="U30" i="1"/>
  <c r="AD30" i="1"/>
  <c r="A31" i="1"/>
  <c r="B31" i="1"/>
  <c r="C31" i="1"/>
  <c r="D31" i="1"/>
  <c r="U31" i="1"/>
  <c r="AE31" i="1" s="1"/>
  <c r="AD31" i="1"/>
  <c r="A32" i="1"/>
  <c r="B32" i="1"/>
  <c r="C32" i="1"/>
  <c r="AE32" i="1" s="1"/>
  <c r="D32" i="1"/>
  <c r="F32" i="1"/>
  <c r="O32" i="1"/>
  <c r="U32" i="1"/>
  <c r="AD32" i="1"/>
  <c r="A33" i="1"/>
  <c r="B33" i="1"/>
  <c r="C33" i="1"/>
  <c r="AE33" i="1" s="1"/>
  <c r="D33" i="1"/>
  <c r="U33" i="1"/>
  <c r="AD33" i="1"/>
  <c r="A34" i="1"/>
  <c r="B34" i="1"/>
  <c r="C34" i="1"/>
  <c r="AE34" i="1" s="1"/>
  <c r="D34" i="1"/>
  <c r="O34" i="1" s="1"/>
  <c r="U34" i="1"/>
  <c r="AD34" i="1"/>
  <c r="A35" i="1"/>
  <c r="B35" i="1"/>
  <c r="C35" i="1"/>
  <c r="D35" i="1"/>
  <c r="O35" i="1"/>
  <c r="U35" i="1"/>
  <c r="AE35" i="1"/>
  <c r="AD35" i="1"/>
  <c r="A36" i="1"/>
  <c r="B36" i="1"/>
  <c r="C36" i="1"/>
  <c r="AE36" i="1" s="1"/>
  <c r="D36" i="1"/>
  <c r="I36" i="1"/>
  <c r="L36" i="1"/>
  <c r="O36" i="1"/>
  <c r="U36" i="1"/>
  <c r="AD36" i="1"/>
  <c r="A37" i="1"/>
  <c r="B37" i="1"/>
  <c r="C37" i="1"/>
  <c r="D37" i="1"/>
  <c r="I37" i="1"/>
  <c r="L37" i="1"/>
  <c r="O37" i="1"/>
  <c r="U37" i="1"/>
  <c r="AD37" i="1"/>
  <c r="A38" i="1"/>
  <c r="B38" i="1"/>
  <c r="C38" i="1"/>
  <c r="D38" i="1"/>
  <c r="I38" i="1"/>
  <c r="L38" i="1"/>
  <c r="O38" i="1"/>
  <c r="U38" i="1"/>
  <c r="AE38" i="1"/>
  <c r="AD38" i="1"/>
  <c r="A39" i="1"/>
  <c r="B39" i="1"/>
  <c r="C39" i="1"/>
  <c r="D39" i="1"/>
  <c r="F39" i="1"/>
  <c r="I39" i="1"/>
  <c r="L39" i="1"/>
  <c r="U39" i="1"/>
  <c r="AE39" i="1"/>
  <c r="AD39" i="1"/>
  <c r="A40" i="1"/>
  <c r="B40" i="1"/>
  <c r="C40" i="1"/>
  <c r="D40" i="1"/>
  <c r="L40" i="1" s="1"/>
  <c r="I40" i="1"/>
  <c r="U40" i="1"/>
  <c r="AD40" i="1"/>
  <c r="AE40" i="1" s="1"/>
  <c r="A41" i="1"/>
  <c r="B41" i="1"/>
  <c r="C41" i="1"/>
  <c r="D41" i="1"/>
  <c r="U41" i="1"/>
  <c r="AE41" i="1"/>
  <c r="AD41" i="1"/>
  <c r="A42" i="1"/>
  <c r="B42" i="1"/>
  <c r="C42" i="1"/>
  <c r="AE42" i="1" s="1"/>
  <c r="D42" i="1"/>
  <c r="L42" i="1" s="1"/>
  <c r="I42" i="1"/>
  <c r="U42" i="1"/>
  <c r="AD42" i="1"/>
  <c r="A43" i="1"/>
  <c r="B43" i="1"/>
  <c r="C43" i="1"/>
  <c r="D43" i="1"/>
  <c r="F43" i="1"/>
  <c r="U43" i="1"/>
  <c r="AE43" i="1" s="1"/>
  <c r="AD43" i="1"/>
  <c r="A44" i="1"/>
  <c r="B44" i="1"/>
  <c r="C44" i="1"/>
  <c r="D44" i="1"/>
  <c r="F44" i="1"/>
  <c r="O44" i="1"/>
  <c r="U44" i="1"/>
  <c r="AD44" i="1"/>
  <c r="AE44" i="1"/>
  <c r="A45" i="1"/>
  <c r="B45" i="1"/>
  <c r="C45" i="1"/>
  <c r="AE45" i="1" s="1"/>
  <c r="D45" i="1"/>
  <c r="F45" i="1"/>
  <c r="U45" i="1"/>
  <c r="AD45" i="1"/>
  <c r="A46" i="1"/>
  <c r="B46" i="1"/>
  <c r="C46" i="1"/>
  <c r="AE46" i="1" s="1"/>
  <c r="D46" i="1"/>
  <c r="O46" i="1" s="1"/>
  <c r="U46" i="1"/>
  <c r="AD46" i="1"/>
  <c r="A47" i="1"/>
  <c r="B47" i="1"/>
  <c r="C47" i="1"/>
  <c r="D47" i="1"/>
  <c r="O47" i="1"/>
  <c r="U47" i="1"/>
  <c r="AE47" i="1"/>
  <c r="AD47" i="1"/>
  <c r="A48" i="1"/>
  <c r="B48" i="1"/>
  <c r="C48" i="1"/>
  <c r="AE48" i="1" s="1"/>
  <c r="D48" i="1"/>
  <c r="I48" i="1"/>
  <c r="L48" i="1"/>
  <c r="O48" i="1"/>
  <c r="U48" i="1"/>
  <c r="AD48" i="1"/>
  <c r="A49" i="1"/>
  <c r="B49" i="1"/>
  <c r="C49" i="1"/>
  <c r="D49" i="1"/>
  <c r="F49" i="1"/>
  <c r="I49" i="1"/>
  <c r="L49" i="1"/>
  <c r="O49" i="1"/>
  <c r="U49" i="1"/>
  <c r="AE49" i="1"/>
  <c r="AD49" i="1"/>
  <c r="A50" i="1"/>
  <c r="B50" i="1"/>
  <c r="C50" i="1"/>
  <c r="D50" i="1"/>
  <c r="U50" i="1"/>
  <c r="AD50" i="1"/>
  <c r="A51" i="1"/>
  <c r="B51" i="1"/>
  <c r="C51" i="1"/>
  <c r="D51" i="1"/>
  <c r="U51" i="1"/>
  <c r="AD51" i="1"/>
  <c r="AE51" i="1"/>
  <c r="A52" i="1"/>
  <c r="B52" i="1"/>
  <c r="C52" i="1"/>
  <c r="D52" i="1"/>
  <c r="U52" i="1"/>
  <c r="AD52" i="1"/>
  <c r="AE52" i="1"/>
  <c r="A53" i="1"/>
  <c r="B53" i="1"/>
  <c r="C53" i="1"/>
  <c r="D53" i="1"/>
  <c r="F53" i="1"/>
  <c r="I53" i="1"/>
  <c r="L53" i="1"/>
  <c r="O53" i="1"/>
  <c r="U53" i="1"/>
  <c r="AE53" i="1"/>
  <c r="AD53" i="1"/>
  <c r="A54" i="1"/>
  <c r="B54" i="1"/>
  <c r="C54" i="1"/>
  <c r="D54" i="1"/>
  <c r="I54" i="1"/>
  <c r="U54" i="1"/>
  <c r="AD54" i="1"/>
  <c r="A55" i="1"/>
  <c r="B55" i="1"/>
  <c r="C55" i="1"/>
  <c r="D55" i="1"/>
  <c r="U55" i="1"/>
  <c r="AD55" i="1"/>
  <c r="AE55" i="1"/>
  <c r="A56" i="1"/>
  <c r="B56" i="1"/>
  <c r="C56" i="1"/>
  <c r="AE56" i="1" s="1"/>
  <c r="D56" i="1"/>
  <c r="U56" i="1"/>
  <c r="AD56" i="1"/>
  <c r="A57" i="1"/>
  <c r="B57" i="1"/>
  <c r="C57" i="1"/>
  <c r="D57" i="1"/>
  <c r="F57" i="1"/>
  <c r="I57" i="1"/>
  <c r="L57" i="1"/>
  <c r="O57" i="1"/>
  <c r="U57" i="1"/>
  <c r="AE57" i="1"/>
  <c r="AD57" i="1"/>
  <c r="A58" i="1"/>
  <c r="B58" i="1"/>
  <c r="C58" i="1"/>
  <c r="D58" i="1"/>
  <c r="I58" i="1"/>
  <c r="U58" i="1"/>
  <c r="AD58" i="1"/>
  <c r="A6" i="2"/>
  <c r="B6" i="2"/>
  <c r="C6" i="2"/>
  <c r="D6" i="2"/>
  <c r="U6" i="2"/>
  <c r="AE6" i="2"/>
  <c r="AD6" i="2"/>
  <c r="A7" i="2"/>
  <c r="B7" i="2"/>
  <c r="C7" i="2"/>
  <c r="D7" i="2"/>
  <c r="I7" i="2"/>
  <c r="L7" i="2"/>
  <c r="U7" i="2"/>
  <c r="AE7" i="2"/>
  <c r="AD7" i="2"/>
  <c r="A8" i="2"/>
  <c r="B8" i="2"/>
  <c r="C8" i="2"/>
  <c r="D8" i="2"/>
  <c r="F8" i="2"/>
  <c r="L8" i="2"/>
  <c r="U8" i="2"/>
  <c r="AE8" i="2" s="1"/>
  <c r="AD8" i="2"/>
  <c r="A9" i="2"/>
  <c r="B9" i="2"/>
  <c r="C9" i="2"/>
  <c r="AE9" i="2" s="1"/>
  <c r="D9" i="2"/>
  <c r="U9" i="2"/>
  <c r="AD9" i="2"/>
  <c r="A10" i="2"/>
  <c r="B10" i="2"/>
  <c r="C10" i="2"/>
  <c r="D10" i="2"/>
  <c r="O10" i="2" s="1"/>
  <c r="I10" i="2"/>
  <c r="L10" i="2"/>
  <c r="U10" i="2"/>
  <c r="AD10" i="2"/>
  <c r="A11" i="2"/>
  <c r="B11" i="2"/>
  <c r="C11" i="2"/>
  <c r="D11" i="2"/>
  <c r="O11" i="2"/>
  <c r="U11" i="2"/>
  <c r="AE11" i="2" s="1"/>
  <c r="AD11" i="2"/>
  <c r="A12" i="2"/>
  <c r="B12" i="2"/>
  <c r="C12" i="2"/>
  <c r="D12" i="2"/>
  <c r="F12" i="2"/>
  <c r="I12" i="2"/>
  <c r="L12" i="2"/>
  <c r="O12" i="2"/>
  <c r="U12" i="2"/>
  <c r="AE12" i="2"/>
  <c r="AD12" i="2"/>
  <c r="A13" i="2"/>
  <c r="B13" i="2"/>
  <c r="C13" i="2"/>
  <c r="AE13" i="2" s="1"/>
  <c r="D13" i="2"/>
  <c r="U13" i="2"/>
  <c r="AD13" i="2"/>
  <c r="A14" i="2"/>
  <c r="B14" i="2"/>
  <c r="C14" i="2"/>
  <c r="D14" i="2"/>
  <c r="F14" i="2"/>
  <c r="L14" i="2"/>
  <c r="U14" i="2"/>
  <c r="AE14" i="2" s="1"/>
  <c r="AD14" i="2"/>
  <c r="A15" i="2"/>
  <c r="B15" i="2"/>
  <c r="C15" i="2"/>
  <c r="D15" i="2"/>
  <c r="L15" i="2"/>
  <c r="U15" i="2"/>
  <c r="AE15" i="2" s="1"/>
  <c r="AD15" i="2"/>
  <c r="A16" i="2"/>
  <c r="B16" i="2"/>
  <c r="C16" i="2"/>
  <c r="D16" i="2"/>
  <c r="I16" i="2"/>
  <c r="U16" i="2"/>
  <c r="W16" i="10" s="1"/>
  <c r="AD16" i="2"/>
  <c r="A17" i="2"/>
  <c r="B17" i="2"/>
  <c r="C17" i="2"/>
  <c r="D17" i="2"/>
  <c r="O17" i="2"/>
  <c r="U17" i="2"/>
  <c r="AE17" i="2" s="1"/>
  <c r="AD17" i="2"/>
  <c r="A18" i="2"/>
  <c r="B18" i="2"/>
  <c r="C18" i="2"/>
  <c r="D18" i="2"/>
  <c r="O18" i="2" s="1"/>
  <c r="F18" i="2"/>
  <c r="L18" i="2"/>
  <c r="U18" i="2"/>
  <c r="AE18" i="2"/>
  <c r="AD18" i="2"/>
  <c r="A19" i="2"/>
  <c r="B19" i="2"/>
  <c r="C19" i="2"/>
  <c r="D19" i="2"/>
  <c r="I19" i="2"/>
  <c r="L19" i="2"/>
  <c r="U19" i="2"/>
  <c r="AE19" i="2" s="1"/>
  <c r="AD19" i="2"/>
  <c r="A20" i="2"/>
  <c r="B20" i="2"/>
  <c r="C20" i="2"/>
  <c r="D20" i="2"/>
  <c r="U20" i="2"/>
  <c r="AE20" i="2" s="1"/>
  <c r="AD20" i="2"/>
  <c r="A21" i="2"/>
  <c r="B21" i="2"/>
  <c r="C21" i="2"/>
  <c r="D21" i="2"/>
  <c r="F21" i="2"/>
  <c r="L21" i="2"/>
  <c r="O21" i="2"/>
  <c r="U21" i="2"/>
  <c r="AE21" i="2"/>
  <c r="AD21" i="2"/>
  <c r="A22" i="2"/>
  <c r="B22" i="2"/>
  <c r="C22" i="2"/>
  <c r="D22" i="2"/>
  <c r="L22" i="2"/>
  <c r="O22" i="2"/>
  <c r="U22" i="2"/>
  <c r="AD22" i="2"/>
  <c r="A23" i="2"/>
  <c r="B23" i="2"/>
  <c r="C23" i="2"/>
  <c r="D23" i="2"/>
  <c r="L23" i="2"/>
  <c r="U23" i="2"/>
  <c r="AE23" i="2" s="1"/>
  <c r="AD23" i="2"/>
  <c r="A24" i="2"/>
  <c r="B24" i="2"/>
  <c r="C24" i="2"/>
  <c r="D24" i="2"/>
  <c r="U24" i="2"/>
  <c r="AD24" i="2"/>
  <c r="A25" i="2"/>
  <c r="B25" i="2"/>
  <c r="C25" i="2"/>
  <c r="AE25" i="2" s="1"/>
  <c r="D25" i="2"/>
  <c r="F25" i="2"/>
  <c r="I25" i="2"/>
  <c r="L25" i="2"/>
  <c r="U25" i="2"/>
  <c r="AD25" i="2"/>
  <c r="A26" i="2"/>
  <c r="B26" i="2"/>
  <c r="C26" i="2"/>
  <c r="D26" i="2"/>
  <c r="I26" i="2"/>
  <c r="L26" i="2"/>
  <c r="U26" i="2"/>
  <c r="AE26" i="2"/>
  <c r="AD26" i="2"/>
  <c r="A27" i="2"/>
  <c r="B27" i="2"/>
  <c r="C27" i="2"/>
  <c r="D27" i="2"/>
  <c r="I27" i="2"/>
  <c r="U27" i="2"/>
  <c r="AE27" i="2" s="1"/>
  <c r="AD27" i="2"/>
  <c r="A28" i="2"/>
  <c r="B28" i="2"/>
  <c r="C28" i="2"/>
  <c r="AE28" i="2" s="1"/>
  <c r="D28" i="2"/>
  <c r="F28" i="2"/>
  <c r="I28" i="2"/>
  <c r="U28" i="2"/>
  <c r="AD28" i="2"/>
  <c r="A29" i="2"/>
  <c r="B29" i="2"/>
  <c r="C29" i="2"/>
  <c r="D29" i="2"/>
  <c r="U29" i="2"/>
  <c r="AE29" i="2" s="1"/>
  <c r="AD29" i="2"/>
  <c r="A30" i="2"/>
  <c r="B30" i="2"/>
  <c r="C30" i="2"/>
  <c r="D30" i="2"/>
  <c r="I30" i="2"/>
  <c r="U30" i="2"/>
  <c r="AD30" i="2"/>
  <c r="A31" i="2"/>
  <c r="B31" i="2"/>
  <c r="C31" i="2"/>
  <c r="D31" i="2"/>
  <c r="U31" i="2"/>
  <c r="AD31" i="2"/>
  <c r="A32" i="2"/>
  <c r="B32" i="2"/>
  <c r="C32" i="2"/>
  <c r="D32" i="2"/>
  <c r="I32" i="2"/>
  <c r="U32" i="2"/>
  <c r="AD32" i="2"/>
  <c r="AE32" i="2"/>
  <c r="A33" i="2"/>
  <c r="B33" i="2"/>
  <c r="C33" i="2"/>
  <c r="D33" i="2"/>
  <c r="L33" i="2"/>
  <c r="U33" i="2"/>
  <c r="AD33" i="2"/>
  <c r="A34" i="2"/>
  <c r="B34" i="2"/>
  <c r="C34" i="2"/>
  <c r="AE34" i="2" s="1"/>
  <c r="D34" i="2"/>
  <c r="O34" i="2"/>
  <c r="U34" i="2"/>
  <c r="AD34" i="2"/>
  <c r="A35" i="2"/>
  <c r="B35" i="2"/>
  <c r="C35" i="2"/>
  <c r="D35" i="2"/>
  <c r="I35" i="2"/>
  <c r="L35" i="2"/>
  <c r="O35" i="2"/>
  <c r="U35" i="2"/>
  <c r="AD35" i="2"/>
  <c r="A36" i="2"/>
  <c r="B36" i="2"/>
  <c r="C36" i="2"/>
  <c r="D36" i="2"/>
  <c r="U36" i="2"/>
  <c r="AE36" i="2" s="1"/>
  <c r="AD36" i="2"/>
  <c r="A37" i="2"/>
  <c r="B37" i="2"/>
  <c r="C37" i="2"/>
  <c r="D37" i="2"/>
  <c r="F37" i="2"/>
  <c r="L37" i="2"/>
  <c r="O37" i="2"/>
  <c r="U37" i="2"/>
  <c r="AE37" i="2"/>
  <c r="AD37" i="2"/>
  <c r="A38" i="2"/>
  <c r="B38" i="2"/>
  <c r="C38" i="2"/>
  <c r="D38" i="2"/>
  <c r="F38" i="2"/>
  <c r="I38" i="2"/>
  <c r="L38" i="2"/>
  <c r="U38" i="2"/>
  <c r="AE38" i="2"/>
  <c r="AD38" i="2"/>
  <c r="A39" i="2"/>
  <c r="B39" i="2"/>
  <c r="C39" i="2"/>
  <c r="D39" i="2"/>
  <c r="U39" i="2"/>
  <c r="AD39" i="2"/>
  <c r="A40" i="2"/>
  <c r="B40" i="2"/>
  <c r="C40" i="2"/>
  <c r="AE40" i="2" s="1"/>
  <c r="D40" i="2"/>
  <c r="F40" i="2"/>
  <c r="I40" i="2"/>
  <c r="U40" i="2"/>
  <c r="AD40" i="2"/>
  <c r="A41" i="2"/>
  <c r="B41" i="2"/>
  <c r="C41" i="2"/>
  <c r="D41" i="2"/>
  <c r="F41" i="2"/>
  <c r="I41" i="2"/>
  <c r="O41" i="2"/>
  <c r="U41" i="2"/>
  <c r="AD41" i="2"/>
  <c r="AE41" i="2"/>
  <c r="A42" i="2"/>
  <c r="B42" i="2"/>
  <c r="C42" i="2"/>
  <c r="D42" i="2"/>
  <c r="O42" i="2"/>
  <c r="U42" i="2"/>
  <c r="AD42" i="2"/>
  <c r="A43" i="2"/>
  <c r="B43" i="2"/>
  <c r="C43" i="2"/>
  <c r="D43" i="2"/>
  <c r="L43" i="2" s="1"/>
  <c r="F43" i="2"/>
  <c r="U43" i="2"/>
  <c r="AE43" i="2" s="1"/>
  <c r="AD43" i="2"/>
  <c r="A44" i="2"/>
  <c r="B44" i="2"/>
  <c r="C44" i="2"/>
  <c r="D44" i="2"/>
  <c r="O44" i="2"/>
  <c r="U44" i="2"/>
  <c r="AD44" i="2"/>
  <c r="AE44" i="2"/>
  <c r="A45" i="2"/>
  <c r="B45" i="2"/>
  <c r="C45" i="2"/>
  <c r="D45" i="2"/>
  <c r="L45" i="2"/>
  <c r="U45" i="2"/>
  <c r="AD45" i="2"/>
  <c r="A46" i="2"/>
  <c r="B46" i="2"/>
  <c r="C46" i="2"/>
  <c r="D46" i="2"/>
  <c r="U46" i="2"/>
  <c r="AD46" i="2"/>
  <c r="A47" i="2"/>
  <c r="B47" i="2"/>
  <c r="C47" i="2"/>
  <c r="D47" i="2"/>
  <c r="U47" i="2"/>
  <c r="AE47" i="2"/>
  <c r="AD47" i="2"/>
  <c r="A48" i="2"/>
  <c r="B48" i="2"/>
  <c r="C48" i="2"/>
  <c r="D48" i="2"/>
  <c r="U48" i="2"/>
  <c r="AE48" i="2"/>
  <c r="AD48" i="2"/>
  <c r="A49" i="2"/>
  <c r="B49" i="2"/>
  <c r="C49" i="2"/>
  <c r="D49" i="2"/>
  <c r="I49" i="2" s="1"/>
  <c r="F49" i="2"/>
  <c r="O49" i="2"/>
  <c r="U49" i="2"/>
  <c r="AE49" i="2"/>
  <c r="AD49" i="2"/>
  <c r="A50" i="2"/>
  <c r="B50" i="2"/>
  <c r="C50" i="2"/>
  <c r="D50" i="2"/>
  <c r="U50" i="2"/>
  <c r="AE50" i="2"/>
  <c r="AD50" i="2"/>
  <c r="A51" i="2"/>
  <c r="B51" i="2"/>
  <c r="C51" i="2"/>
  <c r="D51" i="2"/>
  <c r="I51" i="2"/>
  <c r="L51" i="2"/>
  <c r="O51" i="2"/>
  <c r="U51" i="2"/>
  <c r="AE51" i="2"/>
  <c r="AD51" i="2"/>
  <c r="A52" i="2"/>
  <c r="B52" i="2"/>
  <c r="C52" i="2"/>
  <c r="AE52" i="2" s="1"/>
  <c r="D52" i="2"/>
  <c r="I52" i="2"/>
  <c r="L52" i="2"/>
  <c r="O52" i="2"/>
  <c r="U52" i="2"/>
  <c r="AD52" i="2"/>
  <c r="A53" i="2"/>
  <c r="B53" i="2"/>
  <c r="C53" i="2"/>
  <c r="D53" i="2"/>
  <c r="L53" i="2"/>
  <c r="U53" i="2"/>
  <c r="AE53" i="2" s="1"/>
  <c r="AD53" i="2"/>
  <c r="A54" i="2"/>
  <c r="B54" i="2"/>
  <c r="C54" i="2"/>
  <c r="D54" i="2"/>
  <c r="I54" i="2"/>
  <c r="U54" i="2"/>
  <c r="AE54" i="2"/>
  <c r="AD54" i="2"/>
  <c r="A55" i="2"/>
  <c r="B55" i="2"/>
  <c r="C55" i="2"/>
  <c r="AE55" i="2" s="1"/>
  <c r="D55" i="2"/>
  <c r="O55" i="2" s="1"/>
  <c r="U55" i="2"/>
  <c r="AD55" i="2"/>
  <c r="A56" i="2"/>
  <c r="B56" i="2"/>
  <c r="C56" i="2"/>
  <c r="D56" i="2"/>
  <c r="U56" i="2"/>
  <c r="AE56" i="2" s="1"/>
  <c r="AD56" i="2"/>
  <c r="A57" i="2"/>
  <c r="B57" i="2"/>
  <c r="C57" i="2"/>
  <c r="AE57" i="2" s="1"/>
  <c r="D57" i="2"/>
  <c r="I57" i="2"/>
  <c r="L57" i="2"/>
  <c r="O57" i="2"/>
  <c r="U57" i="2"/>
  <c r="AD57" i="2"/>
  <c r="A58" i="2"/>
  <c r="B58" i="2"/>
  <c r="C58" i="2"/>
  <c r="D58" i="2"/>
  <c r="L58" i="2" s="1"/>
  <c r="U58" i="2"/>
  <c r="AE58" i="2" s="1"/>
  <c r="AD58" i="2"/>
  <c r="A6" i="3"/>
  <c r="B6" i="3"/>
  <c r="C6" i="3"/>
  <c r="D6" i="3"/>
  <c r="U6" i="3"/>
  <c r="AE6" i="3"/>
  <c r="AD6" i="3"/>
  <c r="A7" i="3"/>
  <c r="B7" i="3"/>
  <c r="C7" i="3"/>
  <c r="D7" i="3"/>
  <c r="U7" i="3"/>
  <c r="AD7" i="3"/>
  <c r="A8" i="3"/>
  <c r="B8" i="3"/>
  <c r="C8" i="3"/>
  <c r="D8" i="3"/>
  <c r="U8" i="3"/>
  <c r="AE8" i="3"/>
  <c r="AD8" i="3"/>
  <c r="A9" i="3"/>
  <c r="B9" i="3"/>
  <c r="C9" i="3"/>
  <c r="D9" i="3"/>
  <c r="I9" i="3"/>
  <c r="U9" i="3"/>
  <c r="AD9" i="3"/>
  <c r="A10" i="3"/>
  <c r="B10" i="3"/>
  <c r="C10" i="3"/>
  <c r="D10" i="3"/>
  <c r="O10" i="3" s="1"/>
  <c r="I10" i="3"/>
  <c r="L10" i="3"/>
  <c r="U10" i="3"/>
  <c r="AE10" i="3"/>
  <c r="AD10" i="3"/>
  <c r="A11" i="3"/>
  <c r="B11" i="3"/>
  <c r="C11" i="3"/>
  <c r="AE11" i="3" s="1"/>
  <c r="D11" i="3"/>
  <c r="L11" i="3" s="1"/>
  <c r="I11" i="3"/>
  <c r="O11" i="3"/>
  <c r="U11" i="3"/>
  <c r="AD11" i="3"/>
  <c r="A12" i="3"/>
  <c r="B12" i="3"/>
  <c r="C12" i="3"/>
  <c r="AE12" i="3" s="1"/>
  <c r="D12" i="3"/>
  <c r="L12" i="3" s="1"/>
  <c r="F12" i="3"/>
  <c r="U12" i="3"/>
  <c r="AD12" i="3"/>
  <c r="A13" i="3"/>
  <c r="B13" i="3"/>
  <c r="C13" i="3"/>
  <c r="D13" i="3"/>
  <c r="L13" i="3"/>
  <c r="U13" i="3"/>
  <c r="AD13" i="3"/>
  <c r="A14" i="3"/>
  <c r="B14" i="3"/>
  <c r="C14" i="3"/>
  <c r="D14" i="3"/>
  <c r="U14" i="3"/>
  <c r="AE14" i="3" s="1"/>
  <c r="AD14" i="3"/>
  <c r="A15" i="3"/>
  <c r="B15" i="3"/>
  <c r="C15" i="3"/>
  <c r="D15" i="3"/>
  <c r="U15" i="3"/>
  <c r="AD15" i="3"/>
  <c r="A16" i="3"/>
  <c r="B16" i="3"/>
  <c r="C16" i="3"/>
  <c r="D16" i="3"/>
  <c r="O16" i="3"/>
  <c r="U16" i="3"/>
  <c r="T16" i="10" s="1"/>
  <c r="AD16" i="3"/>
  <c r="A17" i="3"/>
  <c r="B17" i="3"/>
  <c r="C17" i="3"/>
  <c r="AE17" i="3" s="1"/>
  <c r="D17" i="3"/>
  <c r="U17" i="3"/>
  <c r="AD17" i="3"/>
  <c r="A18" i="3"/>
  <c r="B18" i="3"/>
  <c r="C18" i="3"/>
  <c r="D18" i="3"/>
  <c r="F18" i="3"/>
  <c r="U18" i="3"/>
  <c r="AE18" i="3" s="1"/>
  <c r="AD18" i="3"/>
  <c r="A19" i="3"/>
  <c r="B19" i="3"/>
  <c r="C19" i="3"/>
  <c r="D19" i="3"/>
  <c r="I19" i="3"/>
  <c r="O19" i="3"/>
  <c r="U19" i="3"/>
  <c r="AD19" i="3"/>
  <c r="A20" i="3"/>
  <c r="B20" i="3"/>
  <c r="C20" i="3"/>
  <c r="D20" i="3"/>
  <c r="I20" i="3" s="1"/>
  <c r="F20" i="3"/>
  <c r="L20" i="3"/>
  <c r="U20" i="3"/>
  <c r="AE20" i="3"/>
  <c r="AD20" i="3"/>
  <c r="A21" i="3"/>
  <c r="B21" i="3"/>
  <c r="C21" i="3"/>
  <c r="D21" i="3"/>
  <c r="I21" i="3" s="1"/>
  <c r="L21" i="3"/>
  <c r="U21" i="3"/>
  <c r="AE21" i="3" s="1"/>
  <c r="AD21" i="3"/>
  <c r="A22" i="3"/>
  <c r="B22" i="3"/>
  <c r="C22" i="3"/>
  <c r="D22" i="3"/>
  <c r="I22" i="3"/>
  <c r="U22" i="3"/>
  <c r="AD22" i="3"/>
  <c r="A23" i="3"/>
  <c r="B23" i="3"/>
  <c r="C23" i="3"/>
  <c r="D23" i="3"/>
  <c r="O23" i="3"/>
  <c r="U23" i="3"/>
  <c r="AD23" i="3"/>
  <c r="A24" i="3"/>
  <c r="B24" i="3"/>
  <c r="C24" i="3"/>
  <c r="AE24" i="3" s="1"/>
  <c r="D24" i="3"/>
  <c r="F24" i="3"/>
  <c r="L24" i="3"/>
  <c r="U24" i="3"/>
  <c r="AD24" i="3"/>
  <c r="A25" i="3"/>
  <c r="B25" i="3"/>
  <c r="C25" i="3"/>
  <c r="D25" i="3"/>
  <c r="I25" i="3"/>
  <c r="L25" i="3"/>
  <c r="U25" i="3"/>
  <c r="AE25" i="3" s="1"/>
  <c r="AD25" i="3"/>
  <c r="A26" i="3"/>
  <c r="B26" i="3"/>
  <c r="C26" i="3"/>
  <c r="D26" i="3"/>
  <c r="F26" i="3"/>
  <c r="U26" i="3"/>
  <c r="AE26" i="3" s="1"/>
  <c r="AD26" i="3"/>
  <c r="A27" i="3"/>
  <c r="B27" i="3"/>
  <c r="C27" i="3"/>
  <c r="D27" i="3"/>
  <c r="U27" i="3"/>
  <c r="AD27" i="3"/>
  <c r="A28" i="3"/>
  <c r="B28" i="3"/>
  <c r="C28" i="3"/>
  <c r="D28" i="3"/>
  <c r="I28" i="3" s="1"/>
  <c r="F28" i="3"/>
  <c r="L28" i="3"/>
  <c r="O28" i="3"/>
  <c r="U28" i="3"/>
  <c r="AE28" i="3"/>
  <c r="AD28" i="3"/>
  <c r="A29" i="3"/>
  <c r="B29" i="3"/>
  <c r="C29" i="3"/>
  <c r="D29" i="3"/>
  <c r="I29" i="3"/>
  <c r="L29" i="3"/>
  <c r="O29" i="3"/>
  <c r="U29" i="3"/>
  <c r="AD29" i="3"/>
  <c r="AE29" i="3" s="1"/>
  <c r="A30" i="3"/>
  <c r="B30" i="3"/>
  <c r="C30" i="3"/>
  <c r="D30" i="3"/>
  <c r="F30" i="3"/>
  <c r="I30" i="3"/>
  <c r="L30" i="3"/>
  <c r="U30" i="3"/>
  <c r="AE30" i="3"/>
  <c r="AD30" i="3"/>
  <c r="A31" i="3"/>
  <c r="B31" i="3"/>
  <c r="C31" i="3"/>
  <c r="D31" i="3"/>
  <c r="F31" i="3"/>
  <c r="O31" i="3"/>
  <c r="U31" i="3"/>
  <c r="AD31" i="3"/>
  <c r="A32" i="3"/>
  <c r="B32" i="3"/>
  <c r="C32" i="3"/>
  <c r="D32" i="3"/>
  <c r="I32" i="3" s="1"/>
  <c r="L32" i="3"/>
  <c r="O32" i="3"/>
  <c r="U32" i="3"/>
  <c r="AE32" i="3"/>
  <c r="AD32" i="3"/>
  <c r="A33" i="3"/>
  <c r="B33" i="3"/>
  <c r="C33" i="3"/>
  <c r="D33" i="3"/>
  <c r="I33" i="3"/>
  <c r="L33" i="3"/>
  <c r="O33" i="3"/>
  <c r="U33" i="3"/>
  <c r="AD33" i="3"/>
  <c r="A34" i="3"/>
  <c r="B34" i="3"/>
  <c r="C34" i="3"/>
  <c r="D34" i="3"/>
  <c r="I34" i="3"/>
  <c r="U34" i="3"/>
  <c r="AE34" i="3"/>
  <c r="AD34" i="3"/>
  <c r="A35" i="3"/>
  <c r="B35" i="3"/>
  <c r="C35" i="3"/>
  <c r="D35" i="3"/>
  <c r="I35" i="3" s="1"/>
  <c r="U35" i="3"/>
  <c r="AD35" i="3"/>
  <c r="A36" i="3"/>
  <c r="B36" i="3"/>
  <c r="C36" i="3"/>
  <c r="D36" i="3"/>
  <c r="U36" i="3"/>
  <c r="AE36" i="3"/>
  <c r="AD36" i="3"/>
  <c r="A37" i="3"/>
  <c r="B37" i="3"/>
  <c r="C37" i="3"/>
  <c r="D37" i="3"/>
  <c r="L37" i="3"/>
  <c r="U37" i="3"/>
  <c r="AE37" i="3"/>
  <c r="AD37" i="3"/>
  <c r="A38" i="3"/>
  <c r="B38" i="3"/>
  <c r="C38" i="3"/>
  <c r="D38" i="3"/>
  <c r="U38" i="3"/>
  <c r="AE38" i="3"/>
  <c r="AD38" i="3"/>
  <c r="A39" i="3"/>
  <c r="B39" i="3"/>
  <c r="C39" i="3"/>
  <c r="AE39" i="3" s="1"/>
  <c r="D39" i="3"/>
  <c r="F39" i="3"/>
  <c r="U39" i="3"/>
  <c r="AD39" i="3"/>
  <c r="A40" i="3"/>
  <c r="B40" i="3"/>
  <c r="C40" i="3"/>
  <c r="AE40" i="3" s="1"/>
  <c r="D40" i="3"/>
  <c r="U40" i="3"/>
  <c r="AD40" i="3"/>
  <c r="A41" i="3"/>
  <c r="B41" i="3"/>
  <c r="C41" i="3"/>
  <c r="AE41" i="3" s="1"/>
  <c r="D41" i="3"/>
  <c r="I41" i="3"/>
  <c r="L41" i="3"/>
  <c r="O41" i="3"/>
  <c r="U41" i="3"/>
  <c r="AD41" i="3"/>
  <c r="A42" i="3"/>
  <c r="B42" i="3"/>
  <c r="C42" i="3"/>
  <c r="D42" i="3"/>
  <c r="F42" i="3"/>
  <c r="U42" i="3"/>
  <c r="AE42" i="3" s="1"/>
  <c r="AD42" i="3"/>
  <c r="A43" i="3"/>
  <c r="B43" i="3"/>
  <c r="C43" i="3"/>
  <c r="AE43" i="3" s="1"/>
  <c r="D43" i="3"/>
  <c r="O43" i="3" s="1"/>
  <c r="I43" i="3"/>
  <c r="U43" i="3"/>
  <c r="AD43" i="3"/>
  <c r="A44" i="3"/>
  <c r="B44" i="3"/>
  <c r="C44" i="3"/>
  <c r="D44" i="3"/>
  <c r="O44" i="3"/>
  <c r="U44" i="3"/>
  <c r="AE44" i="3"/>
  <c r="AD44" i="3"/>
  <c r="A45" i="3"/>
  <c r="B45" i="3"/>
  <c r="C45" i="3"/>
  <c r="D45" i="3"/>
  <c r="U45" i="3"/>
  <c r="AE45" i="3"/>
  <c r="AD45" i="3"/>
  <c r="A46" i="3"/>
  <c r="B46" i="3"/>
  <c r="C46" i="3"/>
  <c r="D46" i="3"/>
  <c r="L46" i="3"/>
  <c r="O46" i="3"/>
  <c r="U46" i="3"/>
  <c r="AE46" i="3" s="1"/>
  <c r="AD46" i="3"/>
  <c r="A47" i="3"/>
  <c r="B47" i="3"/>
  <c r="C47" i="3"/>
  <c r="AE47" i="3" s="1"/>
  <c r="D47" i="3"/>
  <c r="I47" i="3" s="1"/>
  <c r="L47" i="3"/>
  <c r="U47" i="3"/>
  <c r="AD47" i="3"/>
  <c r="A48" i="3"/>
  <c r="B48" i="3"/>
  <c r="C48" i="3"/>
  <c r="D48" i="3"/>
  <c r="L48" i="3" s="1"/>
  <c r="I48" i="3"/>
  <c r="U48" i="3"/>
  <c r="AE48" i="3"/>
  <c r="AD48" i="3"/>
  <c r="A49" i="3"/>
  <c r="B49" i="3"/>
  <c r="C49" i="3"/>
  <c r="D49" i="3"/>
  <c r="L49" i="3"/>
  <c r="O49" i="3"/>
  <c r="U49" i="3"/>
  <c r="AD49" i="3"/>
  <c r="A50" i="3"/>
  <c r="B50" i="3"/>
  <c r="C50" i="3"/>
  <c r="D50" i="3"/>
  <c r="O50" i="3" s="1"/>
  <c r="U50" i="3"/>
  <c r="AE50" i="3"/>
  <c r="AD50" i="3"/>
  <c r="A51" i="3"/>
  <c r="B51" i="3"/>
  <c r="C51" i="3"/>
  <c r="AE51" i="3" s="1"/>
  <c r="D51" i="3"/>
  <c r="I51" i="3"/>
  <c r="U51" i="3"/>
  <c r="AD51" i="3"/>
  <c r="A52" i="3"/>
  <c r="B52" i="3"/>
  <c r="C52" i="3"/>
  <c r="D52" i="3"/>
  <c r="L52" i="3" s="1"/>
  <c r="U52" i="3"/>
  <c r="AE52" i="3"/>
  <c r="AD52" i="3"/>
  <c r="A53" i="3"/>
  <c r="B53" i="3"/>
  <c r="C53" i="3"/>
  <c r="D53" i="3"/>
  <c r="U53" i="3"/>
  <c r="AD53" i="3"/>
  <c r="A54" i="3"/>
  <c r="B54" i="3"/>
  <c r="C54" i="3"/>
  <c r="AE54" i="3" s="1"/>
  <c r="D54" i="3"/>
  <c r="I54" i="3"/>
  <c r="U54" i="3"/>
  <c r="AD54" i="3"/>
  <c r="A55" i="3"/>
  <c r="B55" i="3"/>
  <c r="C55" i="3"/>
  <c r="D55" i="3"/>
  <c r="L55" i="3" s="1"/>
  <c r="I55" i="3"/>
  <c r="O55" i="3"/>
  <c r="U55" i="3"/>
  <c r="AD55" i="3"/>
  <c r="AE55" i="3"/>
  <c r="A56" i="3"/>
  <c r="B56" i="3"/>
  <c r="C56" i="3"/>
  <c r="D56" i="3"/>
  <c r="L56" i="3" s="1"/>
  <c r="F56" i="3"/>
  <c r="U56" i="3"/>
  <c r="AD56" i="3"/>
  <c r="A57" i="3"/>
  <c r="B57" i="3"/>
  <c r="C57" i="3"/>
  <c r="AE57" i="3" s="1"/>
  <c r="D57" i="3"/>
  <c r="I57" i="3"/>
  <c r="L57" i="3"/>
  <c r="O57" i="3"/>
  <c r="U57" i="3"/>
  <c r="AD57" i="3"/>
  <c r="A58" i="3"/>
  <c r="B58" i="3"/>
  <c r="C58" i="3"/>
  <c r="D58" i="3"/>
  <c r="F58" i="3"/>
  <c r="U58" i="3"/>
  <c r="AE58" i="3"/>
  <c r="AD58" i="3"/>
  <c r="A6" i="4"/>
  <c r="B6" i="4"/>
  <c r="C6" i="4"/>
  <c r="AE6" i="4" s="1"/>
  <c r="D6" i="4"/>
  <c r="U6" i="4"/>
  <c r="AD6" i="4"/>
  <c r="A7" i="4"/>
  <c r="B7" i="4"/>
  <c r="C7" i="4"/>
  <c r="D7" i="4"/>
  <c r="F7" i="4"/>
  <c r="L7" i="4"/>
  <c r="O7" i="4"/>
  <c r="U7" i="4"/>
  <c r="AE7" i="4"/>
  <c r="AD7" i="4"/>
  <c r="A8" i="4"/>
  <c r="B8" i="4"/>
  <c r="C8" i="4"/>
  <c r="D8" i="4"/>
  <c r="L8" i="4" s="1"/>
  <c r="I8" i="4"/>
  <c r="O8" i="4"/>
  <c r="U8" i="4"/>
  <c r="AE8" i="4"/>
  <c r="AD8" i="4"/>
  <c r="A9" i="4"/>
  <c r="B9" i="4"/>
  <c r="C9" i="4"/>
  <c r="D9" i="4"/>
  <c r="U9" i="4"/>
  <c r="AD9" i="4"/>
  <c r="A10" i="4"/>
  <c r="B10" i="4"/>
  <c r="C10" i="4"/>
  <c r="D10" i="4"/>
  <c r="O10" i="4" s="1"/>
  <c r="F10" i="4"/>
  <c r="I10" i="4"/>
  <c r="L10" i="4"/>
  <c r="U10" i="4"/>
  <c r="AD10" i="4"/>
  <c r="A11" i="4"/>
  <c r="B11" i="4"/>
  <c r="C11" i="4"/>
  <c r="D11" i="4"/>
  <c r="L11" i="4" s="1"/>
  <c r="U11" i="4"/>
  <c r="AE11" i="4" s="1"/>
  <c r="AD11" i="4"/>
  <c r="A12" i="4"/>
  <c r="B12" i="4"/>
  <c r="C12" i="4"/>
  <c r="D12" i="4"/>
  <c r="I12" i="4" s="1"/>
  <c r="F12" i="4"/>
  <c r="U12" i="4"/>
  <c r="AE12" i="4" s="1"/>
  <c r="AD12" i="4"/>
  <c r="A13" i="4"/>
  <c r="B13" i="4"/>
  <c r="C13" i="4"/>
  <c r="D13" i="4"/>
  <c r="U13" i="4"/>
  <c r="AE13" i="4"/>
  <c r="AD13" i="4"/>
  <c r="A14" i="4"/>
  <c r="B14" i="4"/>
  <c r="C14" i="4"/>
  <c r="D14" i="4"/>
  <c r="O14" i="4" s="1"/>
  <c r="I14" i="4"/>
  <c r="L14" i="4"/>
  <c r="U14" i="4"/>
  <c r="AD14" i="4"/>
  <c r="A15" i="4"/>
  <c r="B15" i="4"/>
  <c r="C15" i="4"/>
  <c r="D15" i="4"/>
  <c r="L15" i="4"/>
  <c r="U15" i="4"/>
  <c r="AE15" i="4" s="1"/>
  <c r="AD15" i="4"/>
  <c r="A16" i="4"/>
  <c r="B16" i="4"/>
  <c r="C16" i="4"/>
  <c r="D16" i="4"/>
  <c r="F16" i="4"/>
  <c r="U16" i="4"/>
  <c r="AD16" i="4"/>
  <c r="A17" i="4"/>
  <c r="B17" i="4"/>
  <c r="C17" i="4"/>
  <c r="D17" i="4"/>
  <c r="F17" i="4"/>
  <c r="U17" i="4"/>
  <c r="AD17" i="4"/>
  <c r="A18" i="4"/>
  <c r="B18" i="4"/>
  <c r="C18" i="4"/>
  <c r="D18" i="4"/>
  <c r="O18" i="4" s="1"/>
  <c r="I18" i="4"/>
  <c r="L18" i="4"/>
  <c r="U18" i="4"/>
  <c r="AE18" i="4" s="1"/>
  <c r="AD18" i="4"/>
  <c r="A19" i="4"/>
  <c r="B19" i="4"/>
  <c r="C19" i="4"/>
  <c r="D19" i="4"/>
  <c r="L19" i="4"/>
  <c r="O19" i="4"/>
  <c r="U19" i="4"/>
  <c r="AE19" i="4" s="1"/>
  <c r="AD19" i="4"/>
  <c r="A20" i="4"/>
  <c r="B20" i="4"/>
  <c r="C20" i="4"/>
  <c r="D20" i="4"/>
  <c r="F20" i="4"/>
  <c r="U20" i="4"/>
  <c r="AE20" i="4"/>
  <c r="AD20" i="4"/>
  <c r="A21" i="4"/>
  <c r="B21" i="4"/>
  <c r="C21" i="4"/>
  <c r="D21" i="4"/>
  <c r="F21" i="4"/>
  <c r="U21" i="4"/>
  <c r="AE21" i="4"/>
  <c r="AD21" i="4"/>
  <c r="A22" i="4"/>
  <c r="B22" i="4"/>
  <c r="C22" i="4"/>
  <c r="D22" i="4"/>
  <c r="O22" i="4" s="1"/>
  <c r="I22" i="4"/>
  <c r="L22" i="4"/>
  <c r="U22" i="4"/>
  <c r="AD22" i="4"/>
  <c r="A23" i="4"/>
  <c r="B23" i="4"/>
  <c r="C23" i="4"/>
  <c r="D23" i="4"/>
  <c r="U23" i="4"/>
  <c r="AE23" i="4" s="1"/>
  <c r="AD23" i="4"/>
  <c r="A24" i="4"/>
  <c r="B24" i="4"/>
  <c r="C24" i="4"/>
  <c r="D24" i="4"/>
  <c r="I24" i="4" s="1"/>
  <c r="F24" i="4"/>
  <c r="U24" i="4"/>
  <c r="AD24" i="4"/>
  <c r="AE24" i="4" s="1"/>
  <c r="A25" i="4"/>
  <c r="B25" i="4"/>
  <c r="C25" i="4"/>
  <c r="D25" i="4"/>
  <c r="F25" i="4"/>
  <c r="U25" i="4"/>
  <c r="AD25" i="4"/>
  <c r="A26" i="4"/>
  <c r="B26" i="4"/>
  <c r="C26" i="4"/>
  <c r="D26" i="4"/>
  <c r="O26" i="4" s="1"/>
  <c r="I26" i="4"/>
  <c r="L26" i="4"/>
  <c r="U26" i="4"/>
  <c r="AE26" i="4" s="1"/>
  <c r="AD26" i="4"/>
  <c r="A27" i="4"/>
  <c r="B27" i="4"/>
  <c r="C27" i="4"/>
  <c r="D27" i="4"/>
  <c r="L27" i="4" s="1"/>
  <c r="O27" i="4"/>
  <c r="U27" i="4"/>
  <c r="AE27" i="4" s="1"/>
  <c r="AD27" i="4"/>
  <c r="A28" i="4"/>
  <c r="B28" i="4"/>
  <c r="C28" i="4"/>
  <c r="D28" i="4"/>
  <c r="U28" i="4"/>
  <c r="AE28" i="4" s="1"/>
  <c r="AD28" i="4"/>
  <c r="A29" i="4"/>
  <c r="B29" i="4"/>
  <c r="C29" i="4"/>
  <c r="D29" i="4"/>
  <c r="L29" i="4"/>
  <c r="U29" i="4"/>
  <c r="AD29" i="4"/>
  <c r="A30" i="4"/>
  <c r="B30" i="4"/>
  <c r="C30" i="4"/>
  <c r="D30" i="4"/>
  <c r="I30" i="4"/>
  <c r="L30" i="4"/>
  <c r="O30" i="4"/>
  <c r="U30" i="4"/>
  <c r="AE30" i="4"/>
  <c r="AD30" i="4"/>
  <c r="A31" i="4"/>
  <c r="B31" i="4"/>
  <c r="C31" i="4"/>
  <c r="AE31" i="4" s="1"/>
  <c r="D31" i="4"/>
  <c r="L31" i="4"/>
  <c r="O31" i="4"/>
  <c r="U31" i="4"/>
  <c r="AD31" i="4"/>
  <c r="A32" i="4"/>
  <c r="B32" i="4"/>
  <c r="C32" i="4"/>
  <c r="D32" i="4"/>
  <c r="I32" i="4"/>
  <c r="O32" i="4"/>
  <c r="U32" i="4"/>
  <c r="AE32" i="4"/>
  <c r="AD32" i="4"/>
  <c r="A33" i="4"/>
  <c r="B33" i="4"/>
  <c r="C33" i="4"/>
  <c r="D33" i="4"/>
  <c r="I33" i="4" s="1"/>
  <c r="L33" i="4"/>
  <c r="O33" i="4"/>
  <c r="U33" i="4"/>
  <c r="AE33" i="4"/>
  <c r="AD33" i="4"/>
  <c r="A34" i="4"/>
  <c r="B34" i="4"/>
  <c r="C34" i="4"/>
  <c r="D34" i="4"/>
  <c r="L34" i="4"/>
  <c r="U34" i="4"/>
  <c r="AE34" i="4" s="1"/>
  <c r="AD34" i="4"/>
  <c r="A35" i="4"/>
  <c r="B35" i="4"/>
  <c r="C35" i="4"/>
  <c r="AE35" i="4" s="1"/>
  <c r="D35" i="4"/>
  <c r="I35" i="4" s="1"/>
  <c r="U35" i="4"/>
  <c r="AD35" i="4"/>
  <c r="A36" i="4"/>
  <c r="B36" i="4"/>
  <c r="C36" i="4"/>
  <c r="D36" i="4"/>
  <c r="I36" i="4"/>
  <c r="O36" i="4"/>
  <c r="U36" i="4"/>
  <c r="AD36" i="4"/>
  <c r="A37" i="4"/>
  <c r="B37" i="4"/>
  <c r="C37" i="4"/>
  <c r="AE37" i="4" s="1"/>
  <c r="D37" i="4"/>
  <c r="L37" i="4"/>
  <c r="U37" i="4"/>
  <c r="AD37" i="4"/>
  <c r="A38" i="4"/>
  <c r="B38" i="4"/>
  <c r="C38" i="4"/>
  <c r="D38" i="4"/>
  <c r="L38" i="4"/>
  <c r="U38" i="4"/>
  <c r="AE38" i="4" s="1"/>
  <c r="AD38" i="4"/>
  <c r="A39" i="4"/>
  <c r="B39" i="4"/>
  <c r="C39" i="4"/>
  <c r="D39" i="4"/>
  <c r="U39" i="4"/>
  <c r="AE39" i="4"/>
  <c r="AD39" i="4"/>
  <c r="A40" i="4"/>
  <c r="B40" i="4"/>
  <c r="C40" i="4"/>
  <c r="D40" i="4"/>
  <c r="I40" i="4"/>
  <c r="O40" i="4"/>
  <c r="U40" i="4"/>
  <c r="AD40" i="4"/>
  <c r="A41" i="4"/>
  <c r="B41" i="4"/>
  <c r="C41" i="4"/>
  <c r="D41" i="4"/>
  <c r="I41" i="4"/>
  <c r="U41" i="4"/>
  <c r="AE41" i="4" s="1"/>
  <c r="AD41" i="4"/>
  <c r="A42" i="4"/>
  <c r="B42" i="4"/>
  <c r="C42" i="4"/>
  <c r="D42" i="4"/>
  <c r="I42" i="4"/>
  <c r="L42" i="4"/>
  <c r="U42" i="4"/>
  <c r="AE42" i="4"/>
  <c r="AD42" i="4"/>
  <c r="A43" i="4"/>
  <c r="B43" i="4"/>
  <c r="C43" i="4"/>
  <c r="AE43" i="4" s="1"/>
  <c r="D43" i="4"/>
  <c r="F43" i="4" s="1"/>
  <c r="L43" i="4"/>
  <c r="O43" i="4"/>
  <c r="U43" i="4"/>
  <c r="AD43" i="4"/>
  <c r="A44" i="4"/>
  <c r="B44" i="4"/>
  <c r="C44" i="4"/>
  <c r="D44" i="4"/>
  <c r="F44" i="4"/>
  <c r="O44" i="4"/>
  <c r="U44" i="4"/>
  <c r="AE44" i="4"/>
  <c r="AD44" i="4"/>
  <c r="A45" i="4"/>
  <c r="B45" i="4"/>
  <c r="C45" i="4"/>
  <c r="D45" i="4"/>
  <c r="I45" i="4" s="1"/>
  <c r="U45" i="4"/>
  <c r="AE45" i="4" s="1"/>
  <c r="AD45" i="4"/>
  <c r="A46" i="4"/>
  <c r="B46" i="4"/>
  <c r="C46" i="4"/>
  <c r="D46" i="4"/>
  <c r="F46" i="4"/>
  <c r="I46" i="4"/>
  <c r="L46" i="4"/>
  <c r="U46" i="4"/>
  <c r="AE46" i="4"/>
  <c r="AD46" i="4"/>
  <c r="A47" i="4"/>
  <c r="B47" i="4"/>
  <c r="C47" i="4"/>
  <c r="D47" i="4"/>
  <c r="F47" i="4" s="1"/>
  <c r="L47" i="4"/>
  <c r="O47" i="4"/>
  <c r="U47" i="4"/>
  <c r="AD47" i="4"/>
  <c r="AE47" i="4"/>
  <c r="A48" i="4"/>
  <c r="B48" i="4"/>
  <c r="C48" i="4"/>
  <c r="D48" i="4"/>
  <c r="O48" i="4"/>
  <c r="U48" i="4"/>
  <c r="AE48" i="4"/>
  <c r="AD48" i="4"/>
  <c r="A49" i="4"/>
  <c r="B49" i="4"/>
  <c r="C49" i="4"/>
  <c r="AE49" i="4" s="1"/>
  <c r="D49" i="4"/>
  <c r="F49" i="4" s="1"/>
  <c r="O49" i="4"/>
  <c r="U49" i="4"/>
  <c r="AD49" i="4"/>
  <c r="A50" i="4"/>
  <c r="B50" i="4"/>
  <c r="C50" i="4"/>
  <c r="AE50" i="4" s="1"/>
  <c r="D50" i="4"/>
  <c r="O50" i="4" s="1"/>
  <c r="I50" i="4"/>
  <c r="L50" i="4"/>
  <c r="U50" i="4"/>
  <c r="AD50" i="4"/>
  <c r="A51" i="4"/>
  <c r="B51" i="4"/>
  <c r="C51" i="4"/>
  <c r="D51" i="4"/>
  <c r="L51" i="4" s="1"/>
  <c r="I51" i="4"/>
  <c r="O51" i="4"/>
  <c r="U51" i="4"/>
  <c r="AD51" i="4"/>
  <c r="A52" i="4"/>
  <c r="B52" i="4"/>
  <c r="C52" i="4"/>
  <c r="D52" i="4"/>
  <c r="I52" i="4" s="1"/>
  <c r="F52" i="4"/>
  <c r="L52" i="4"/>
  <c r="O52" i="4"/>
  <c r="U52" i="4"/>
  <c r="AE52" i="4"/>
  <c r="AD52" i="4"/>
  <c r="A53" i="4"/>
  <c r="B53" i="4"/>
  <c r="C53" i="4"/>
  <c r="D53" i="4"/>
  <c r="I53" i="4"/>
  <c r="L53" i="4"/>
  <c r="U53" i="4"/>
  <c r="AE53" i="4" s="1"/>
  <c r="AD53" i="4"/>
  <c r="A54" i="4"/>
  <c r="B54" i="4"/>
  <c r="C54" i="4"/>
  <c r="AE54" i="4" s="1"/>
  <c r="D54" i="4"/>
  <c r="O54" i="4" s="1"/>
  <c r="U54" i="4"/>
  <c r="AD54" i="4"/>
  <c r="A55" i="4"/>
  <c r="B55" i="4"/>
  <c r="C55" i="4"/>
  <c r="D55" i="4"/>
  <c r="L55" i="4" s="1"/>
  <c r="U55" i="4"/>
  <c r="AD55" i="4"/>
  <c r="A56" i="4"/>
  <c r="B56" i="4"/>
  <c r="C56" i="4"/>
  <c r="AE56" i="4" s="1"/>
  <c r="D56" i="4"/>
  <c r="I56" i="4" s="1"/>
  <c r="U56" i="4"/>
  <c r="AD56" i="4"/>
  <c r="A57" i="4"/>
  <c r="B57" i="4"/>
  <c r="C57" i="4"/>
  <c r="AE57" i="4" s="1"/>
  <c r="D57" i="4"/>
  <c r="F57" i="4" s="1"/>
  <c r="U57" i="4"/>
  <c r="AD57" i="4"/>
  <c r="A58" i="4"/>
  <c r="B58" i="4"/>
  <c r="C58" i="4"/>
  <c r="AE58" i="4" s="1"/>
  <c r="D58" i="4"/>
  <c r="O58" i="4" s="1"/>
  <c r="I58" i="4"/>
  <c r="L58" i="4"/>
  <c r="U58" i="4"/>
  <c r="AD58" i="4"/>
  <c r="A6" i="5"/>
  <c r="B6" i="5"/>
  <c r="C6" i="5"/>
  <c r="D6" i="5"/>
  <c r="U6" i="5"/>
  <c r="AD6" i="5"/>
  <c r="AE6" i="5"/>
  <c r="A7" i="5"/>
  <c r="B7" i="5"/>
  <c r="C7" i="5"/>
  <c r="D7" i="5"/>
  <c r="L7" i="5"/>
  <c r="U7" i="5"/>
  <c r="AE7" i="5"/>
  <c r="AD7" i="5"/>
  <c r="A8" i="5"/>
  <c r="B8" i="5"/>
  <c r="C8" i="5"/>
  <c r="AE8" i="5" s="1"/>
  <c r="D8" i="5"/>
  <c r="I8" i="5"/>
  <c r="O8" i="5"/>
  <c r="U8" i="5"/>
  <c r="AD8" i="5"/>
  <c r="A9" i="5"/>
  <c r="B9" i="5"/>
  <c r="C9" i="5"/>
  <c r="AE9" i="5" s="1"/>
  <c r="D9" i="5"/>
  <c r="I9" i="5" s="1"/>
  <c r="L9" i="5"/>
  <c r="U9" i="5"/>
  <c r="AD9" i="5"/>
  <c r="A10" i="5"/>
  <c r="B10" i="5"/>
  <c r="C10" i="5"/>
  <c r="D10" i="5"/>
  <c r="I10" i="5"/>
  <c r="U10" i="5"/>
  <c r="AD10" i="5"/>
  <c r="A11" i="5"/>
  <c r="B11" i="5"/>
  <c r="C11" i="5"/>
  <c r="D11" i="5"/>
  <c r="L11" i="5"/>
  <c r="U11" i="5"/>
  <c r="AE11" i="5"/>
  <c r="AD11" i="5"/>
  <c r="A12" i="5"/>
  <c r="B12" i="5"/>
  <c r="C12" i="5"/>
  <c r="D12" i="5"/>
  <c r="U12" i="5"/>
  <c r="AD12" i="5"/>
  <c r="A13" i="5"/>
  <c r="B13" i="5"/>
  <c r="C13" i="5"/>
  <c r="D13" i="5"/>
  <c r="U13" i="5"/>
  <c r="AE13" i="5"/>
  <c r="AD13" i="5"/>
  <c r="A14" i="5"/>
  <c r="B14" i="5"/>
  <c r="C14" i="5"/>
  <c r="D14" i="5"/>
  <c r="I14" i="5"/>
  <c r="O14" i="5"/>
  <c r="U14" i="5"/>
  <c r="AD14" i="5"/>
  <c r="A15" i="5"/>
  <c r="B15" i="5"/>
  <c r="C15" i="5"/>
  <c r="D15" i="5"/>
  <c r="U15" i="5"/>
  <c r="AE15" i="5"/>
  <c r="AD15" i="5"/>
  <c r="A16" i="5"/>
  <c r="B16" i="5"/>
  <c r="C16" i="5"/>
  <c r="D16" i="5"/>
  <c r="I16" i="5"/>
  <c r="U16" i="5"/>
  <c r="N16" i="10" s="1"/>
  <c r="AD16" i="5"/>
  <c r="AE16" i="5"/>
  <c r="A17" i="5"/>
  <c r="B17" i="5"/>
  <c r="C17" i="5"/>
  <c r="AE17" i="5" s="1"/>
  <c r="D17" i="5"/>
  <c r="L17" i="5"/>
  <c r="U17" i="5"/>
  <c r="AD17" i="5"/>
  <c r="A18" i="5"/>
  <c r="B18" i="5"/>
  <c r="C18" i="5"/>
  <c r="D18" i="5"/>
  <c r="U18" i="5"/>
  <c r="AD18" i="5"/>
  <c r="A19" i="5"/>
  <c r="B19" i="5"/>
  <c r="C19" i="5"/>
  <c r="D19" i="5"/>
  <c r="U19" i="5"/>
  <c r="AE19" i="5"/>
  <c r="AD19" i="5"/>
  <c r="A20" i="5"/>
  <c r="B20" i="5"/>
  <c r="C20" i="5"/>
  <c r="D20" i="5"/>
  <c r="U20" i="5"/>
  <c r="AD20" i="5"/>
  <c r="A21" i="5"/>
  <c r="B21" i="5"/>
  <c r="C21" i="5"/>
  <c r="D21" i="5"/>
  <c r="U21" i="5"/>
  <c r="AD21" i="5"/>
  <c r="AE21" i="5"/>
  <c r="A22" i="5"/>
  <c r="B22" i="5"/>
  <c r="C22" i="5"/>
  <c r="D22" i="5"/>
  <c r="I22" i="5"/>
  <c r="U22" i="5"/>
  <c r="AD22" i="5"/>
  <c r="A23" i="5"/>
  <c r="B23" i="5"/>
  <c r="C23" i="5"/>
  <c r="D23" i="5"/>
  <c r="U23" i="5"/>
  <c r="AD23" i="5"/>
  <c r="A24" i="5"/>
  <c r="B24" i="5"/>
  <c r="C24" i="5"/>
  <c r="D24" i="5"/>
  <c r="I24" i="5"/>
  <c r="U24" i="5"/>
  <c r="AE24" i="5"/>
  <c r="AD24" i="5"/>
  <c r="A25" i="5"/>
  <c r="B25" i="5"/>
  <c r="C25" i="5"/>
  <c r="AE25" i="5" s="1"/>
  <c r="D25" i="5"/>
  <c r="O25" i="5" s="1"/>
  <c r="F25" i="5"/>
  <c r="I25" i="5"/>
  <c r="L25" i="5"/>
  <c r="U25" i="5"/>
  <c r="AD25" i="5"/>
  <c r="A26" i="5"/>
  <c r="B26" i="5"/>
  <c r="C26" i="5"/>
  <c r="D26" i="5"/>
  <c r="F26" i="5"/>
  <c r="I26" i="5"/>
  <c r="O26" i="5"/>
  <c r="U26" i="5"/>
  <c r="AD26" i="5"/>
  <c r="A27" i="5"/>
  <c r="B27" i="5"/>
  <c r="C27" i="5"/>
  <c r="D27" i="5"/>
  <c r="L27" i="5"/>
  <c r="U27" i="5"/>
  <c r="AE27" i="5"/>
  <c r="AD27" i="5"/>
  <c r="A28" i="5"/>
  <c r="B28" i="5"/>
  <c r="C28" i="5"/>
  <c r="D28" i="5"/>
  <c r="U28" i="5"/>
  <c r="AD28" i="5"/>
  <c r="A29" i="5"/>
  <c r="B29" i="5"/>
  <c r="C29" i="5"/>
  <c r="D29" i="5"/>
  <c r="O29" i="5" s="1"/>
  <c r="F29" i="5"/>
  <c r="L29" i="5"/>
  <c r="U29" i="5"/>
  <c r="AD29" i="5"/>
  <c r="A30" i="5"/>
  <c r="B30" i="5"/>
  <c r="C30" i="5"/>
  <c r="D30" i="5"/>
  <c r="U30" i="5"/>
  <c r="AD30" i="5"/>
  <c r="A31" i="5"/>
  <c r="B31" i="5"/>
  <c r="C31" i="5"/>
  <c r="D31" i="5"/>
  <c r="F31" i="5"/>
  <c r="L31" i="5"/>
  <c r="O31" i="5"/>
  <c r="U31" i="5"/>
  <c r="AD31" i="5"/>
  <c r="A32" i="5"/>
  <c r="B32" i="5"/>
  <c r="C32" i="5"/>
  <c r="AE32" i="5" s="1"/>
  <c r="D32" i="5"/>
  <c r="O32" i="5"/>
  <c r="U32" i="5"/>
  <c r="AD32" i="5"/>
  <c r="A33" i="5"/>
  <c r="B33" i="5"/>
  <c r="C33" i="5"/>
  <c r="D33" i="5"/>
  <c r="U33" i="5"/>
  <c r="AD33" i="5"/>
  <c r="A34" i="5"/>
  <c r="B34" i="5"/>
  <c r="C34" i="5"/>
  <c r="D34" i="5"/>
  <c r="L34" i="5" s="1"/>
  <c r="U34" i="5"/>
  <c r="AD34" i="5"/>
  <c r="A35" i="5"/>
  <c r="B35" i="5"/>
  <c r="C35" i="5"/>
  <c r="D35" i="5"/>
  <c r="I35" i="5" s="1"/>
  <c r="F35" i="5"/>
  <c r="L35" i="5"/>
  <c r="O35" i="5"/>
  <c r="U35" i="5"/>
  <c r="AD35" i="5"/>
  <c r="A36" i="5"/>
  <c r="B36" i="5"/>
  <c r="C36" i="5"/>
  <c r="D36" i="5"/>
  <c r="F36" i="5" s="1"/>
  <c r="I36" i="5"/>
  <c r="L36" i="5"/>
  <c r="O36" i="5"/>
  <c r="U36" i="5"/>
  <c r="AE36" i="5"/>
  <c r="AD36" i="5"/>
  <c r="A37" i="5"/>
  <c r="B37" i="5"/>
  <c r="C37" i="5"/>
  <c r="AE37" i="5" s="1"/>
  <c r="D37" i="5"/>
  <c r="U37" i="5"/>
  <c r="AD37" i="5"/>
  <c r="A38" i="5"/>
  <c r="B38" i="5"/>
  <c r="C38" i="5"/>
  <c r="D38" i="5"/>
  <c r="F38" i="5"/>
  <c r="I38" i="5"/>
  <c r="U38" i="5"/>
  <c r="AD38" i="5"/>
  <c r="A39" i="5"/>
  <c r="B39" i="5"/>
  <c r="C39" i="5"/>
  <c r="D39" i="5"/>
  <c r="F39" i="5"/>
  <c r="L39" i="5"/>
  <c r="U39" i="5"/>
  <c r="AD39" i="5"/>
  <c r="A40" i="5"/>
  <c r="B40" i="5"/>
  <c r="C40" i="5"/>
  <c r="AE40" i="5" s="1"/>
  <c r="D40" i="5"/>
  <c r="U40" i="5"/>
  <c r="AD40" i="5"/>
  <c r="A41" i="5"/>
  <c r="B41" i="5"/>
  <c r="C41" i="5"/>
  <c r="AE41" i="5" s="1"/>
  <c r="D41" i="5"/>
  <c r="U41" i="5"/>
  <c r="AD41" i="5"/>
  <c r="A42" i="5"/>
  <c r="B42" i="5"/>
  <c r="C42" i="5"/>
  <c r="D42" i="5"/>
  <c r="I42" i="5"/>
  <c r="O42" i="5"/>
  <c r="U42" i="5"/>
  <c r="AE42" i="5"/>
  <c r="AD42" i="5"/>
  <c r="A43" i="5"/>
  <c r="B43" i="5"/>
  <c r="C43" i="5"/>
  <c r="D43" i="5"/>
  <c r="I43" i="5"/>
  <c r="O43" i="5"/>
  <c r="U43" i="5"/>
  <c r="AE43" i="5"/>
  <c r="AD43" i="5"/>
  <c r="A44" i="5"/>
  <c r="B44" i="5"/>
  <c r="C44" i="5"/>
  <c r="AE44" i="5" s="1"/>
  <c r="D44" i="5"/>
  <c r="F44" i="5"/>
  <c r="I44" i="5"/>
  <c r="L44" i="5"/>
  <c r="O44" i="5"/>
  <c r="U44" i="5"/>
  <c r="AD44" i="5"/>
  <c r="A45" i="5"/>
  <c r="B45" i="5"/>
  <c r="C45" i="5"/>
  <c r="D45" i="5"/>
  <c r="F45" i="5"/>
  <c r="U45" i="5"/>
  <c r="AD45" i="5"/>
  <c r="A46" i="5"/>
  <c r="B46" i="5"/>
  <c r="C46" i="5"/>
  <c r="AE46" i="5" s="1"/>
  <c r="D46" i="5"/>
  <c r="L46" i="5" s="1"/>
  <c r="U46" i="5"/>
  <c r="AD46" i="5"/>
  <c r="A47" i="5"/>
  <c r="B47" i="5"/>
  <c r="C47" i="5"/>
  <c r="D47" i="5"/>
  <c r="F47" i="5"/>
  <c r="I47" i="5"/>
  <c r="U47" i="5"/>
  <c r="AE47" i="5"/>
  <c r="AD47" i="5"/>
  <c r="A48" i="5"/>
  <c r="B48" i="5"/>
  <c r="C48" i="5"/>
  <c r="D48" i="5"/>
  <c r="I48" i="5" s="1"/>
  <c r="F48" i="5"/>
  <c r="L48" i="5"/>
  <c r="U48" i="5"/>
  <c r="AE48" i="5" s="1"/>
  <c r="AD48" i="5"/>
  <c r="A49" i="5"/>
  <c r="B49" i="5"/>
  <c r="C49" i="5"/>
  <c r="AE49" i="5" s="1"/>
  <c r="D49" i="5"/>
  <c r="I49" i="5"/>
  <c r="L49" i="5"/>
  <c r="O49" i="5"/>
  <c r="U49" i="5"/>
  <c r="AD49" i="5"/>
  <c r="A50" i="5"/>
  <c r="B50" i="5"/>
  <c r="C50" i="5"/>
  <c r="D50" i="5"/>
  <c r="I50" i="5"/>
  <c r="L50" i="5"/>
  <c r="U50" i="5"/>
  <c r="AD50" i="5"/>
  <c r="A51" i="5"/>
  <c r="B51" i="5"/>
  <c r="C51" i="5"/>
  <c r="AE51" i="5" s="1"/>
  <c r="D51" i="5"/>
  <c r="I51" i="5"/>
  <c r="L51" i="5"/>
  <c r="O51" i="5"/>
  <c r="U51" i="5"/>
  <c r="AD51" i="5"/>
  <c r="A52" i="5"/>
  <c r="B52" i="5"/>
  <c r="C52" i="5"/>
  <c r="AE52" i="5" s="1"/>
  <c r="D52" i="5"/>
  <c r="U52" i="5"/>
  <c r="AD52" i="5"/>
  <c r="A53" i="5"/>
  <c r="B53" i="5"/>
  <c r="C53" i="5"/>
  <c r="D53" i="5"/>
  <c r="F53" i="5"/>
  <c r="I53" i="5"/>
  <c r="L53" i="5"/>
  <c r="O53" i="5"/>
  <c r="U53" i="5"/>
  <c r="AE53" i="5"/>
  <c r="AD53" i="5"/>
  <c r="A54" i="5"/>
  <c r="B54" i="5"/>
  <c r="C54" i="5"/>
  <c r="D54" i="5"/>
  <c r="U54" i="5"/>
  <c r="AD54" i="5"/>
  <c r="A55" i="5"/>
  <c r="B55" i="5"/>
  <c r="C55" i="5"/>
  <c r="D55" i="5"/>
  <c r="F55" i="5"/>
  <c r="O55" i="5"/>
  <c r="U55" i="5"/>
  <c r="AE55" i="5"/>
  <c r="AD55" i="5"/>
  <c r="A56" i="5"/>
  <c r="B56" i="5"/>
  <c r="C56" i="5"/>
  <c r="AE56" i="5" s="1"/>
  <c r="D56" i="5"/>
  <c r="F56" i="5"/>
  <c r="O56" i="5"/>
  <c r="U56" i="5"/>
  <c r="AD56" i="5"/>
  <c r="A57" i="5"/>
  <c r="B57" i="5"/>
  <c r="C57" i="5"/>
  <c r="AE57" i="5" s="1"/>
  <c r="D57" i="5"/>
  <c r="I57" i="5"/>
  <c r="O57" i="5"/>
  <c r="U57" i="5"/>
  <c r="AD57" i="5"/>
  <c r="A58" i="5"/>
  <c r="B58" i="5"/>
  <c r="C58" i="5"/>
  <c r="D58" i="5"/>
  <c r="F58" i="5"/>
  <c r="I58" i="5"/>
  <c r="L58" i="5"/>
  <c r="O58" i="5"/>
  <c r="U58" i="5"/>
  <c r="AD58" i="5"/>
  <c r="A6" i="6"/>
  <c r="B6" i="6"/>
  <c r="C6" i="6"/>
  <c r="D6" i="6"/>
  <c r="U6" i="6"/>
  <c r="AE6" i="6"/>
  <c r="AD6" i="6"/>
  <c r="A7" i="6"/>
  <c r="B7" i="6"/>
  <c r="C7" i="6"/>
  <c r="D7" i="6"/>
  <c r="F7" i="6"/>
  <c r="I7" i="6"/>
  <c r="U7" i="6"/>
  <c r="AE7" i="6" s="1"/>
  <c r="AD7" i="6"/>
  <c r="A8" i="6"/>
  <c r="B8" i="6"/>
  <c r="C8" i="6"/>
  <c r="D8" i="6"/>
  <c r="O8" i="6"/>
  <c r="U8" i="6"/>
  <c r="AD8" i="6"/>
  <c r="A9" i="6"/>
  <c r="B9" i="6"/>
  <c r="C9" i="6"/>
  <c r="D9" i="6"/>
  <c r="I9" i="6"/>
  <c r="L9" i="6"/>
  <c r="O9" i="6"/>
  <c r="U9" i="6"/>
  <c r="AE9" i="6"/>
  <c r="AD9" i="6"/>
  <c r="A10" i="6"/>
  <c r="B10" i="6"/>
  <c r="C10" i="6"/>
  <c r="D10" i="6"/>
  <c r="F10" i="6"/>
  <c r="L10" i="6"/>
  <c r="U10" i="6"/>
  <c r="AE10" i="6"/>
  <c r="AD10" i="6"/>
  <c r="A11" i="6"/>
  <c r="B11" i="6"/>
  <c r="C11" i="6"/>
  <c r="D11" i="6"/>
  <c r="L11" i="6" s="1"/>
  <c r="U11" i="6"/>
  <c r="AE11" i="6" s="1"/>
  <c r="AD11" i="6"/>
  <c r="A12" i="6"/>
  <c r="B12" i="6"/>
  <c r="C12" i="6"/>
  <c r="D12" i="6"/>
  <c r="I12" i="6" s="1"/>
  <c r="F12" i="6"/>
  <c r="L12" i="6"/>
  <c r="O12" i="6"/>
  <c r="U12" i="6"/>
  <c r="AD12" i="6"/>
  <c r="A13" i="6"/>
  <c r="B13" i="6"/>
  <c r="C13" i="6"/>
  <c r="AE13" i="6" s="1"/>
  <c r="D13" i="6"/>
  <c r="O13" i="6"/>
  <c r="U13" i="6"/>
  <c r="AD13" i="6"/>
  <c r="A14" i="6"/>
  <c r="B14" i="6"/>
  <c r="C14" i="6"/>
  <c r="D14" i="6"/>
  <c r="O14" i="6" s="1"/>
  <c r="F14" i="6"/>
  <c r="U14" i="6"/>
  <c r="AE14" i="6"/>
  <c r="AD14" i="6"/>
  <c r="A15" i="6"/>
  <c r="B15" i="6"/>
  <c r="C15" i="6"/>
  <c r="D15" i="6"/>
  <c r="F15" i="6"/>
  <c r="I15" i="6"/>
  <c r="O15" i="6"/>
  <c r="U15" i="6"/>
  <c r="AD15" i="6"/>
  <c r="A16" i="6"/>
  <c r="B16" i="6"/>
  <c r="C16" i="6"/>
  <c r="D16" i="6"/>
  <c r="U16" i="6"/>
  <c r="K16" i="10" s="1"/>
  <c r="AD16" i="6"/>
  <c r="A17" i="6"/>
  <c r="B17" i="6"/>
  <c r="C17" i="6"/>
  <c r="D17" i="6"/>
  <c r="I17" i="6" s="1"/>
  <c r="U17" i="6"/>
  <c r="AE17" i="6" s="1"/>
  <c r="AD17" i="6"/>
  <c r="A18" i="6"/>
  <c r="B18" i="6"/>
  <c r="C18" i="6"/>
  <c r="D18" i="6"/>
  <c r="L18" i="6"/>
  <c r="U18" i="6"/>
  <c r="AE18" i="6" s="1"/>
  <c r="AD18" i="6"/>
  <c r="A19" i="6"/>
  <c r="B19" i="6"/>
  <c r="C19" i="6"/>
  <c r="D19" i="6"/>
  <c r="O19" i="6" s="1"/>
  <c r="U19" i="6"/>
  <c r="AE19" i="6" s="1"/>
  <c r="AD19" i="6"/>
  <c r="A20" i="6"/>
  <c r="B20" i="6"/>
  <c r="C20" i="6"/>
  <c r="D20" i="6"/>
  <c r="L20" i="6"/>
  <c r="O20" i="6"/>
  <c r="U20" i="6"/>
  <c r="AD20" i="6"/>
  <c r="A21" i="6"/>
  <c r="B21" i="6"/>
  <c r="C21" i="6"/>
  <c r="AE21" i="6" s="1"/>
  <c r="D21" i="6"/>
  <c r="L21" i="6"/>
  <c r="O21" i="6"/>
  <c r="U21" i="6"/>
  <c r="AD21" i="6"/>
  <c r="A22" i="6"/>
  <c r="B22" i="6"/>
  <c r="C22" i="6"/>
  <c r="D22" i="6"/>
  <c r="F22" i="6"/>
  <c r="U22" i="6"/>
  <c r="AD22" i="6"/>
  <c r="AE22" i="6" s="1"/>
  <c r="A23" i="6"/>
  <c r="B23" i="6"/>
  <c r="C23" i="6"/>
  <c r="D23" i="6"/>
  <c r="L23" i="6" s="1"/>
  <c r="F23" i="6"/>
  <c r="I23" i="6"/>
  <c r="O23" i="6"/>
  <c r="U23" i="6"/>
  <c r="AD23" i="6"/>
  <c r="A24" i="6"/>
  <c r="B24" i="6"/>
  <c r="C24" i="6"/>
  <c r="D24" i="6"/>
  <c r="F24" i="6"/>
  <c r="L24" i="6"/>
  <c r="O24" i="6"/>
  <c r="U24" i="6"/>
  <c r="AD24" i="6"/>
  <c r="A25" i="6"/>
  <c r="B25" i="6"/>
  <c r="C25" i="6"/>
  <c r="D25" i="6"/>
  <c r="F25" i="6"/>
  <c r="U25" i="6"/>
  <c r="AE25" i="6" s="1"/>
  <c r="AD25" i="6"/>
  <c r="A26" i="6"/>
  <c r="B26" i="6"/>
  <c r="C26" i="6"/>
  <c r="D26" i="6"/>
  <c r="I26" i="6"/>
  <c r="L26" i="6"/>
  <c r="U26" i="6"/>
  <c r="AE26" i="6"/>
  <c r="AD26" i="6"/>
  <c r="A27" i="6"/>
  <c r="B27" i="6"/>
  <c r="C27" i="6"/>
  <c r="D27" i="6"/>
  <c r="F27" i="6" s="1"/>
  <c r="I27" i="6"/>
  <c r="L27" i="6"/>
  <c r="O27" i="6"/>
  <c r="U27" i="6"/>
  <c r="AD27" i="6"/>
  <c r="A28" i="6"/>
  <c r="B28" i="6"/>
  <c r="C28" i="6"/>
  <c r="D28" i="6"/>
  <c r="F28" i="6"/>
  <c r="O28" i="6"/>
  <c r="U28" i="6"/>
  <c r="AE28" i="6" s="1"/>
  <c r="AD28" i="6"/>
  <c r="A29" i="6"/>
  <c r="B29" i="6"/>
  <c r="C29" i="6"/>
  <c r="D29" i="6"/>
  <c r="F29" i="6"/>
  <c r="I29" i="6"/>
  <c r="U29" i="6"/>
  <c r="AD29" i="6"/>
  <c r="A30" i="6"/>
  <c r="B30" i="6"/>
  <c r="C30" i="6"/>
  <c r="D30" i="6"/>
  <c r="U30" i="6"/>
  <c r="AE30" i="6" s="1"/>
  <c r="AD30" i="6"/>
  <c r="A31" i="6"/>
  <c r="B31" i="6"/>
  <c r="C31" i="6"/>
  <c r="D31" i="6"/>
  <c r="F31" i="6"/>
  <c r="I31" i="6"/>
  <c r="L31" i="6"/>
  <c r="O31" i="6"/>
  <c r="U31" i="6"/>
  <c r="AE31" i="6"/>
  <c r="AD31" i="6"/>
  <c r="A32" i="6"/>
  <c r="B32" i="6"/>
  <c r="C32" i="6"/>
  <c r="D32" i="6"/>
  <c r="F32" i="6" s="1"/>
  <c r="I32" i="6"/>
  <c r="L32" i="6"/>
  <c r="O32" i="6"/>
  <c r="U32" i="6"/>
  <c r="AD32" i="6"/>
  <c r="A33" i="6"/>
  <c r="B33" i="6"/>
  <c r="C33" i="6"/>
  <c r="D33" i="6"/>
  <c r="I33" i="6"/>
  <c r="L33" i="6"/>
  <c r="O33" i="6"/>
  <c r="U33" i="6"/>
  <c r="AE33" i="6"/>
  <c r="AD33" i="6"/>
  <c r="A34" i="6"/>
  <c r="B34" i="6"/>
  <c r="C34" i="6"/>
  <c r="D34" i="6"/>
  <c r="L34" i="6"/>
  <c r="O34" i="6"/>
  <c r="U34" i="6"/>
  <c r="AD34" i="6"/>
  <c r="A35" i="6"/>
  <c r="B35" i="6"/>
  <c r="C35" i="6"/>
  <c r="D35" i="6"/>
  <c r="U35" i="6"/>
  <c r="AE35" i="6" s="1"/>
  <c r="AD35" i="6"/>
  <c r="A36" i="6"/>
  <c r="B36" i="6"/>
  <c r="C36" i="6"/>
  <c r="D36" i="6"/>
  <c r="L36" i="6"/>
  <c r="O36" i="6"/>
  <c r="U36" i="6"/>
  <c r="AD36" i="6"/>
  <c r="A37" i="6"/>
  <c r="B37" i="6"/>
  <c r="C37" i="6"/>
  <c r="D37" i="6"/>
  <c r="F37" i="6"/>
  <c r="U37" i="6"/>
  <c r="AE37" i="6"/>
  <c r="AD37" i="6"/>
  <c r="A38" i="6"/>
  <c r="B38" i="6"/>
  <c r="C38" i="6"/>
  <c r="D38" i="6"/>
  <c r="F38" i="6"/>
  <c r="L38" i="6"/>
  <c r="U38" i="6"/>
  <c r="AE38" i="6" s="1"/>
  <c r="AD38" i="6"/>
  <c r="A39" i="6"/>
  <c r="B39" i="6"/>
  <c r="C39" i="6"/>
  <c r="D39" i="6"/>
  <c r="U39" i="6"/>
  <c r="AE39" i="6"/>
  <c r="AD39" i="6"/>
  <c r="A40" i="6"/>
  <c r="B40" i="6"/>
  <c r="C40" i="6"/>
  <c r="D40" i="6"/>
  <c r="F40" i="6"/>
  <c r="I40" i="6"/>
  <c r="U40" i="6"/>
  <c r="AD40" i="6"/>
  <c r="A41" i="6"/>
  <c r="B41" i="6"/>
  <c r="C41" i="6"/>
  <c r="D41" i="6"/>
  <c r="F41" i="6"/>
  <c r="L41" i="6"/>
  <c r="O41" i="6"/>
  <c r="U41" i="6"/>
  <c r="AE41" i="6"/>
  <c r="AD41" i="6"/>
  <c r="A42" i="6"/>
  <c r="B42" i="6"/>
  <c r="C42" i="6"/>
  <c r="D42" i="6"/>
  <c r="U42" i="6"/>
  <c r="AD42" i="6"/>
  <c r="A43" i="6"/>
  <c r="B43" i="6"/>
  <c r="C43" i="6"/>
  <c r="D43" i="6"/>
  <c r="F43" i="6"/>
  <c r="I43" i="6"/>
  <c r="L43" i="6"/>
  <c r="O43" i="6"/>
  <c r="U43" i="6"/>
  <c r="AE43" i="6"/>
  <c r="AD43" i="6"/>
  <c r="A44" i="6"/>
  <c r="B44" i="6"/>
  <c r="C44" i="6"/>
  <c r="D44" i="6"/>
  <c r="L44" i="6"/>
  <c r="U44" i="6"/>
  <c r="AD44" i="6"/>
  <c r="A45" i="6"/>
  <c r="B45" i="6"/>
  <c r="C45" i="6"/>
  <c r="D45" i="6"/>
  <c r="I45" i="6"/>
  <c r="L45" i="6"/>
  <c r="O45" i="6"/>
  <c r="U45" i="6"/>
  <c r="AE45" i="6"/>
  <c r="AD45" i="6"/>
  <c r="A46" i="6"/>
  <c r="B46" i="6"/>
  <c r="C46" i="6"/>
  <c r="D46" i="6"/>
  <c r="U46" i="6"/>
  <c r="AD46" i="6"/>
  <c r="A47" i="6"/>
  <c r="B47" i="6"/>
  <c r="C47" i="6"/>
  <c r="D47" i="6"/>
  <c r="I47" i="6"/>
  <c r="L47" i="6"/>
  <c r="U47" i="6"/>
  <c r="AD47" i="6"/>
  <c r="A48" i="6"/>
  <c r="B48" i="6"/>
  <c r="C48" i="6"/>
  <c r="D48" i="6"/>
  <c r="L48" i="6"/>
  <c r="U48" i="6"/>
  <c r="AE48" i="6" s="1"/>
  <c r="AD48" i="6"/>
  <c r="A49" i="6"/>
  <c r="B49" i="6"/>
  <c r="C49" i="6"/>
  <c r="D49" i="6"/>
  <c r="O49" i="6"/>
  <c r="U49" i="6"/>
  <c r="AD49" i="6"/>
  <c r="A50" i="6"/>
  <c r="B50" i="6"/>
  <c r="C50" i="6"/>
  <c r="AE50" i="6" s="1"/>
  <c r="D50" i="6"/>
  <c r="L50" i="6" s="1"/>
  <c r="U50" i="6"/>
  <c r="AD50" i="6"/>
  <c r="A51" i="6"/>
  <c r="B51" i="6"/>
  <c r="C51" i="6"/>
  <c r="D51" i="6"/>
  <c r="U51" i="6"/>
  <c r="AE51" i="6"/>
  <c r="AD51" i="6"/>
  <c r="A52" i="6"/>
  <c r="B52" i="6"/>
  <c r="C52" i="6"/>
  <c r="D52" i="6"/>
  <c r="L52" i="6" s="1"/>
  <c r="I52" i="6"/>
  <c r="O52" i="6"/>
  <c r="U52" i="6"/>
  <c r="AD52" i="6"/>
  <c r="A53" i="6"/>
  <c r="B53" i="6"/>
  <c r="C53" i="6"/>
  <c r="D53" i="6"/>
  <c r="I53" i="6" s="1"/>
  <c r="F53" i="6"/>
  <c r="L53" i="6"/>
  <c r="O53" i="6"/>
  <c r="U53" i="6"/>
  <c r="AD53" i="6"/>
  <c r="A54" i="6"/>
  <c r="B54" i="6"/>
  <c r="C54" i="6"/>
  <c r="D54" i="6"/>
  <c r="I54" i="6"/>
  <c r="L54" i="6"/>
  <c r="U54" i="6"/>
  <c r="AE54" i="6"/>
  <c r="AD54" i="6"/>
  <c r="A55" i="6"/>
  <c r="B55" i="6"/>
  <c r="C55" i="6"/>
  <c r="D55" i="6"/>
  <c r="I55" i="6"/>
  <c r="U55" i="6"/>
  <c r="AE55" i="6" s="1"/>
  <c r="AD55" i="6"/>
  <c r="A56" i="6"/>
  <c r="B56" i="6"/>
  <c r="C56" i="6"/>
  <c r="D56" i="6"/>
  <c r="F56" i="6"/>
  <c r="I56" i="6"/>
  <c r="O56" i="6"/>
  <c r="U56" i="6"/>
  <c r="AD56" i="6"/>
  <c r="A57" i="6"/>
  <c r="B57" i="6"/>
  <c r="C57" i="6"/>
  <c r="AE57" i="6" s="1"/>
  <c r="D57" i="6"/>
  <c r="U57" i="6"/>
  <c r="AD57" i="6"/>
  <c r="A58" i="6"/>
  <c r="B58" i="6"/>
  <c r="C58" i="6"/>
  <c r="AE58" i="6" s="1"/>
  <c r="D58" i="6"/>
  <c r="L58" i="6" s="1"/>
  <c r="O58" i="6"/>
  <c r="U58" i="6"/>
  <c r="AD58" i="6"/>
  <c r="A6" i="7"/>
  <c r="B6" i="7"/>
  <c r="C6" i="7"/>
  <c r="AE6" i="7" s="1"/>
  <c r="D6" i="7"/>
  <c r="U6" i="7"/>
  <c r="AD6" i="7"/>
  <c r="A7" i="7"/>
  <c r="B7" i="7"/>
  <c r="C7" i="7"/>
  <c r="D7" i="7"/>
  <c r="U7" i="7"/>
  <c r="AE7" i="7" s="1"/>
  <c r="AD7" i="7"/>
  <c r="A8" i="7"/>
  <c r="B8" i="7"/>
  <c r="C8" i="7"/>
  <c r="D8" i="7"/>
  <c r="U8" i="7"/>
  <c r="AE8" i="7"/>
  <c r="AD8" i="7"/>
  <c r="A9" i="7"/>
  <c r="B9" i="7"/>
  <c r="C9" i="7"/>
  <c r="D9" i="7"/>
  <c r="O9" i="7" s="1"/>
  <c r="U9" i="7"/>
  <c r="AE9" i="7"/>
  <c r="AD9" i="7"/>
  <c r="A10" i="7"/>
  <c r="B10" i="7"/>
  <c r="C10" i="7"/>
  <c r="D10" i="7"/>
  <c r="U10" i="7"/>
  <c r="AD10" i="7"/>
  <c r="A11" i="7"/>
  <c r="B11" i="7"/>
  <c r="C11" i="7"/>
  <c r="D11" i="7"/>
  <c r="U11" i="7"/>
  <c r="AE11" i="7"/>
  <c r="AD11" i="7"/>
  <c r="A12" i="7"/>
  <c r="B12" i="7"/>
  <c r="C12" i="7"/>
  <c r="D12" i="7"/>
  <c r="U12" i="7"/>
  <c r="AD12" i="7"/>
  <c r="A13" i="7"/>
  <c r="B13" i="7"/>
  <c r="C13" i="7"/>
  <c r="AE13" i="7" s="1"/>
  <c r="D13" i="7"/>
  <c r="F13" i="7"/>
  <c r="L13" i="7"/>
  <c r="U13" i="7"/>
  <c r="AD13" i="7"/>
  <c r="A14" i="7"/>
  <c r="B14" i="7"/>
  <c r="C14" i="7"/>
  <c r="D14" i="7"/>
  <c r="U14" i="7"/>
  <c r="AD14" i="7"/>
  <c r="A15" i="7"/>
  <c r="B15" i="7"/>
  <c r="C15" i="7"/>
  <c r="D15" i="7"/>
  <c r="L15" i="7"/>
  <c r="O15" i="7"/>
  <c r="U15" i="7"/>
  <c r="AD15" i="7"/>
  <c r="A16" i="7"/>
  <c r="C16" i="7"/>
  <c r="D16" i="7"/>
  <c r="U16" i="7"/>
  <c r="AD16" i="7"/>
  <c r="A17" i="7"/>
  <c r="B17" i="7"/>
  <c r="C17" i="7"/>
  <c r="AE17" i="7" s="1"/>
  <c r="D17" i="7"/>
  <c r="F17" i="7"/>
  <c r="U17" i="7"/>
  <c r="AD17" i="7"/>
  <c r="A18" i="7"/>
  <c r="B18" i="7"/>
  <c r="C18" i="7"/>
  <c r="D18" i="7"/>
  <c r="L18" i="7" s="1"/>
  <c r="U18" i="7"/>
  <c r="AD18" i="7"/>
  <c r="A19" i="7"/>
  <c r="B19" i="7"/>
  <c r="C19" i="7"/>
  <c r="D19" i="7"/>
  <c r="I19" i="7" s="1"/>
  <c r="O19" i="7"/>
  <c r="U19" i="7"/>
  <c r="AE19" i="7"/>
  <c r="AD19" i="7"/>
  <c r="A20" i="7"/>
  <c r="B20" i="7"/>
  <c r="C20" i="7"/>
  <c r="AE20" i="7" s="1"/>
  <c r="D20" i="7"/>
  <c r="U20" i="7"/>
  <c r="AD20" i="7"/>
  <c r="A21" i="7"/>
  <c r="B21" i="7"/>
  <c r="C21" i="7"/>
  <c r="D21" i="7"/>
  <c r="L21" i="7"/>
  <c r="U21" i="7"/>
  <c r="AD21" i="7"/>
  <c r="A22" i="7"/>
  <c r="B22" i="7"/>
  <c r="C22" i="7"/>
  <c r="D22" i="7"/>
  <c r="U22" i="7"/>
  <c r="AD22" i="7"/>
  <c r="A23" i="7"/>
  <c r="B23" i="7"/>
  <c r="C23" i="7"/>
  <c r="D23" i="7"/>
  <c r="U23" i="7"/>
  <c r="AE23" i="7" s="1"/>
  <c r="AD23" i="7"/>
  <c r="A24" i="7"/>
  <c r="B24" i="7"/>
  <c r="C24" i="7"/>
  <c r="D24" i="7"/>
  <c r="F24" i="7" s="1"/>
  <c r="U24" i="7"/>
  <c r="AD24" i="7"/>
  <c r="A25" i="7"/>
  <c r="B25" i="7"/>
  <c r="C25" i="7"/>
  <c r="D25" i="7"/>
  <c r="F25" i="7" s="1"/>
  <c r="U25" i="7"/>
  <c r="AD25" i="7"/>
  <c r="A26" i="7"/>
  <c r="B26" i="7"/>
  <c r="C26" i="7"/>
  <c r="D26" i="7"/>
  <c r="I26" i="7"/>
  <c r="U26" i="7"/>
  <c r="AD26" i="7"/>
  <c r="A27" i="7"/>
  <c r="B27" i="7"/>
  <c r="C27" i="7"/>
  <c r="D27" i="7"/>
  <c r="U27" i="7"/>
  <c r="AD27" i="7"/>
  <c r="A28" i="7"/>
  <c r="B28" i="7"/>
  <c r="C28" i="7"/>
  <c r="D28" i="7"/>
  <c r="F28" i="7" s="1"/>
  <c r="L28" i="7"/>
  <c r="U28" i="7"/>
  <c r="AD28" i="7"/>
  <c r="A29" i="7"/>
  <c r="B29" i="7"/>
  <c r="C29" i="7"/>
  <c r="D29" i="7"/>
  <c r="U29" i="7"/>
  <c r="AD29" i="7"/>
  <c r="AE29" i="7" s="1"/>
  <c r="A30" i="7"/>
  <c r="B30" i="7"/>
  <c r="C30" i="7"/>
  <c r="D30" i="7"/>
  <c r="I30" i="7"/>
  <c r="O30" i="7"/>
  <c r="U30" i="7"/>
  <c r="AD30" i="7"/>
  <c r="A31" i="7"/>
  <c r="B31" i="7"/>
  <c r="C31" i="7"/>
  <c r="D31" i="7"/>
  <c r="L31" i="7"/>
  <c r="U31" i="7"/>
  <c r="AD31" i="7"/>
  <c r="A32" i="7"/>
  <c r="B32" i="7"/>
  <c r="C32" i="7"/>
  <c r="D32" i="7"/>
  <c r="U32" i="7"/>
  <c r="AE32" i="7" s="1"/>
  <c r="AD32" i="7"/>
  <c r="A33" i="7"/>
  <c r="B33" i="7"/>
  <c r="C33" i="7"/>
  <c r="D33" i="7"/>
  <c r="O33" i="7" s="1"/>
  <c r="I33" i="7"/>
  <c r="L33" i="7"/>
  <c r="U33" i="7"/>
  <c r="AD33" i="7"/>
  <c r="A34" i="7"/>
  <c r="B34" i="7"/>
  <c r="C34" i="7"/>
  <c r="D34" i="7"/>
  <c r="O34" i="7"/>
  <c r="U34" i="7"/>
  <c r="AD34" i="7"/>
  <c r="A35" i="7"/>
  <c r="B35" i="7"/>
  <c r="C35" i="7"/>
  <c r="D35" i="7"/>
  <c r="U35" i="7"/>
  <c r="AD35" i="7"/>
  <c r="A36" i="7"/>
  <c r="B36" i="7"/>
  <c r="C36" i="7"/>
  <c r="AE36" i="7" s="1"/>
  <c r="D36" i="7"/>
  <c r="U36" i="7"/>
  <c r="AD36" i="7"/>
  <c r="A37" i="7"/>
  <c r="B37" i="7"/>
  <c r="C37" i="7"/>
  <c r="AE37" i="7" s="1"/>
  <c r="D37" i="7"/>
  <c r="U37" i="7"/>
  <c r="AD37" i="7"/>
  <c r="A38" i="7"/>
  <c r="B38" i="7"/>
  <c r="C38" i="7"/>
  <c r="D38" i="7"/>
  <c r="L38" i="7" s="1"/>
  <c r="F38" i="7"/>
  <c r="I38" i="7"/>
  <c r="U38" i="7"/>
  <c r="AD38" i="7"/>
  <c r="A39" i="7"/>
  <c r="B39" i="7"/>
  <c r="C39" i="7"/>
  <c r="D39" i="7"/>
  <c r="U39" i="7"/>
  <c r="AD39" i="7"/>
  <c r="A40" i="7"/>
  <c r="B40" i="7"/>
  <c r="C40" i="7"/>
  <c r="D40" i="7"/>
  <c r="U40" i="7"/>
  <c r="AD40" i="7"/>
  <c r="A41" i="7"/>
  <c r="B41" i="7"/>
  <c r="C41" i="7"/>
  <c r="D41" i="7"/>
  <c r="U41" i="7"/>
  <c r="AD41" i="7"/>
  <c r="A42" i="7"/>
  <c r="B42" i="7"/>
  <c r="C42" i="7"/>
  <c r="D42" i="7"/>
  <c r="U42" i="7"/>
  <c r="AE42" i="7" s="1"/>
  <c r="AD42" i="7"/>
  <c r="A43" i="7"/>
  <c r="B43" i="7"/>
  <c r="C43" i="7"/>
  <c r="AE43" i="7" s="1"/>
  <c r="D43" i="7"/>
  <c r="I43" i="7"/>
  <c r="U43" i="7"/>
  <c r="AD43" i="7"/>
  <c r="A44" i="7"/>
  <c r="B44" i="7"/>
  <c r="C44" i="7"/>
  <c r="D44" i="7"/>
  <c r="U44" i="7"/>
  <c r="AE44" i="7"/>
  <c r="AD44" i="7"/>
  <c r="A45" i="7"/>
  <c r="B45" i="7"/>
  <c r="C45" i="7"/>
  <c r="D45" i="7"/>
  <c r="L45" i="7" s="1"/>
  <c r="I45" i="7"/>
  <c r="O45" i="7"/>
  <c r="U45" i="7"/>
  <c r="AD45" i="7"/>
  <c r="A46" i="7"/>
  <c r="B46" i="7"/>
  <c r="C46" i="7"/>
  <c r="D46" i="7"/>
  <c r="U46" i="7"/>
  <c r="AD46" i="7"/>
  <c r="A47" i="7"/>
  <c r="B47" i="7"/>
  <c r="C47" i="7"/>
  <c r="AE47" i="7" s="1"/>
  <c r="D47" i="7"/>
  <c r="I47" i="7"/>
  <c r="U47" i="7"/>
  <c r="AD47" i="7"/>
  <c r="A48" i="7"/>
  <c r="B48" i="7"/>
  <c r="C48" i="7"/>
  <c r="AE48" i="7" s="1"/>
  <c r="D48" i="7"/>
  <c r="O48" i="7" s="1"/>
  <c r="I48" i="7"/>
  <c r="U48" i="7"/>
  <c r="AD48" i="7"/>
  <c r="A49" i="7"/>
  <c r="B49" i="7"/>
  <c r="C49" i="7"/>
  <c r="D49" i="7"/>
  <c r="I49" i="7" s="1"/>
  <c r="U49" i="7"/>
  <c r="AD49" i="7"/>
  <c r="A50" i="7"/>
  <c r="B50" i="7"/>
  <c r="C50" i="7"/>
  <c r="D50" i="7"/>
  <c r="F50" i="7"/>
  <c r="U50" i="7"/>
  <c r="AD50" i="7"/>
  <c r="A51" i="7"/>
  <c r="B51" i="7"/>
  <c r="C51" i="7"/>
  <c r="D51" i="7"/>
  <c r="U51" i="7"/>
  <c r="AD51" i="7"/>
  <c r="A52" i="7"/>
  <c r="B52" i="7"/>
  <c r="C52" i="7"/>
  <c r="AE52" i="7" s="1"/>
  <c r="D52" i="7"/>
  <c r="F52" i="7" s="1"/>
  <c r="U52" i="7"/>
  <c r="AD52" i="7"/>
  <c r="A53" i="7"/>
  <c r="B53" i="7"/>
  <c r="C53" i="7"/>
  <c r="D53" i="7"/>
  <c r="U53" i="7"/>
  <c r="AD53" i="7"/>
  <c r="AE53" i="7"/>
  <c r="A54" i="7"/>
  <c r="B54" i="7"/>
  <c r="C54" i="7"/>
  <c r="D54" i="7"/>
  <c r="U54" i="7"/>
  <c r="AE54" i="7"/>
  <c r="AD54" i="7"/>
  <c r="A55" i="7"/>
  <c r="B55" i="7"/>
  <c r="C55" i="7"/>
  <c r="AE55" i="7" s="1"/>
  <c r="D55" i="7"/>
  <c r="F55" i="7" s="1"/>
  <c r="U55" i="7"/>
  <c r="AD55" i="7"/>
  <c r="A56" i="7"/>
  <c r="B56" i="7"/>
  <c r="C56" i="7"/>
  <c r="D56" i="7"/>
  <c r="U56" i="7"/>
  <c r="AE56" i="7"/>
  <c r="AD56" i="7"/>
  <c r="A57" i="7"/>
  <c r="B57" i="7"/>
  <c r="C57" i="7"/>
  <c r="D57" i="7"/>
  <c r="U57" i="7"/>
  <c r="AD57" i="7"/>
  <c r="A58" i="7"/>
  <c r="B58" i="7"/>
  <c r="C58" i="7"/>
  <c r="D58" i="7"/>
  <c r="I58" i="7" s="1"/>
  <c r="F58" i="7"/>
  <c r="O58" i="7"/>
  <c r="U58" i="7"/>
  <c r="AD58" i="7"/>
  <c r="A6" i="8"/>
  <c r="B6" i="8"/>
  <c r="C6" i="8"/>
  <c r="AE6" i="8" s="1"/>
  <c r="D6" i="8"/>
  <c r="U6" i="8"/>
  <c r="AD6" i="8"/>
  <c r="A7" i="8"/>
  <c r="B7" i="8"/>
  <c r="C7" i="8"/>
  <c r="D7" i="8"/>
  <c r="U7" i="8"/>
  <c r="AE7" i="8"/>
  <c r="AD7" i="8"/>
  <c r="A8" i="8"/>
  <c r="B8" i="8"/>
  <c r="C8" i="8"/>
  <c r="AE8" i="8" s="1"/>
  <c r="D8" i="8"/>
  <c r="U8" i="8"/>
  <c r="AD8" i="8"/>
  <c r="A9" i="8"/>
  <c r="B9" i="8"/>
  <c r="C9" i="8"/>
  <c r="D9" i="8"/>
  <c r="U9" i="8"/>
  <c r="AD9" i="8"/>
  <c r="A10" i="8"/>
  <c r="B10" i="8"/>
  <c r="C10" i="8"/>
  <c r="D10" i="8"/>
  <c r="U10" i="8"/>
  <c r="AE10" i="8" s="1"/>
  <c r="AD10" i="8"/>
  <c r="A11" i="8"/>
  <c r="B11" i="8"/>
  <c r="C11" i="8"/>
  <c r="D11" i="8"/>
  <c r="U11" i="8"/>
  <c r="AE11" i="8"/>
  <c r="AD11" i="8"/>
  <c r="A12" i="8"/>
  <c r="B12" i="8"/>
  <c r="C12" i="8"/>
  <c r="D12" i="8"/>
  <c r="U12" i="8"/>
  <c r="AE12" i="8"/>
  <c r="AD12" i="8"/>
  <c r="A13" i="8"/>
  <c r="B13" i="8"/>
  <c r="C13" i="8"/>
  <c r="D13" i="8"/>
  <c r="U13" i="8"/>
  <c r="AD13" i="8"/>
  <c r="AE13" i="8"/>
  <c r="A14" i="8"/>
  <c r="B14" i="8"/>
  <c r="C14" i="8"/>
  <c r="AE14" i="8" s="1"/>
  <c r="D14" i="8"/>
  <c r="U14" i="8"/>
  <c r="AD14" i="8"/>
  <c r="A15" i="8"/>
  <c r="B15" i="8"/>
  <c r="C15" i="8"/>
  <c r="D15" i="8"/>
  <c r="U15" i="8"/>
  <c r="AD15" i="8"/>
  <c r="A16" i="8"/>
  <c r="B16" i="8"/>
  <c r="B16" i="7" s="1"/>
  <c r="C16" i="8"/>
  <c r="D16" i="8"/>
  <c r="U16" i="8"/>
  <c r="AD16" i="8"/>
  <c r="A17" i="8"/>
  <c r="B17" i="8"/>
  <c r="C17" i="8"/>
  <c r="D17" i="8"/>
  <c r="U17" i="8"/>
  <c r="AE17" i="8"/>
  <c r="AD17" i="8"/>
  <c r="A18" i="8"/>
  <c r="B18" i="8"/>
  <c r="C18" i="8"/>
  <c r="D18" i="8"/>
  <c r="U18" i="8"/>
  <c r="AE18" i="8"/>
  <c r="AD18" i="8"/>
  <c r="A19" i="8"/>
  <c r="B19" i="8"/>
  <c r="C19" i="8"/>
  <c r="D19" i="8"/>
  <c r="U19" i="8"/>
  <c r="AE19" i="8"/>
  <c r="AD19" i="8"/>
  <c r="A20" i="8"/>
  <c r="B20" i="8"/>
  <c r="C20" i="8"/>
  <c r="D20" i="8"/>
  <c r="U20" i="8"/>
  <c r="AE20" i="8"/>
  <c r="AD20" i="8"/>
  <c r="A21" i="8"/>
  <c r="B21" i="8"/>
  <c r="C21" i="8"/>
  <c r="AE21" i="8" s="1"/>
  <c r="D21" i="8"/>
  <c r="U21" i="8"/>
  <c r="AD21" i="8"/>
  <c r="A22" i="8"/>
  <c r="B22" i="8"/>
  <c r="C22" i="8"/>
  <c r="D22" i="8"/>
  <c r="U22" i="8"/>
  <c r="AD22" i="8"/>
  <c r="A23" i="8"/>
  <c r="B23" i="8"/>
  <c r="C23" i="8"/>
  <c r="D23" i="8"/>
  <c r="U23" i="8"/>
  <c r="AE23" i="8" s="1"/>
  <c r="AD23" i="8"/>
  <c r="A24" i="8"/>
  <c r="B24" i="8"/>
  <c r="C24" i="8"/>
  <c r="AE24" i="8" s="1"/>
  <c r="D24" i="8"/>
  <c r="I24" i="8"/>
  <c r="U24" i="8"/>
  <c r="AD24" i="8"/>
  <c r="A25" i="8"/>
  <c r="B25" i="8"/>
  <c r="C25" i="8"/>
  <c r="D25" i="8"/>
  <c r="U25" i="8"/>
  <c r="AD25" i="8"/>
  <c r="AE25" i="8" s="1"/>
  <c r="A26" i="8"/>
  <c r="B26" i="8"/>
  <c r="C26" i="8"/>
  <c r="D26" i="8"/>
  <c r="U26" i="8"/>
  <c r="AD26" i="8"/>
  <c r="A27" i="8"/>
  <c r="B27" i="8"/>
  <c r="C27" i="8"/>
  <c r="D27" i="8"/>
  <c r="U27" i="8"/>
  <c r="AE27" i="8" s="1"/>
  <c r="AD27" i="8"/>
  <c r="A28" i="8"/>
  <c r="B28" i="8"/>
  <c r="C28" i="8"/>
  <c r="D28" i="8"/>
  <c r="O28" i="8"/>
  <c r="U28" i="8"/>
  <c r="AD28" i="8"/>
  <c r="A29" i="8"/>
  <c r="B29" i="8"/>
  <c r="C29" i="8"/>
  <c r="D29" i="8"/>
  <c r="U29" i="8"/>
  <c r="AD29" i="8"/>
  <c r="AE29" i="8" s="1"/>
  <c r="A30" i="8"/>
  <c r="B30" i="8"/>
  <c r="C30" i="8"/>
  <c r="AE30" i="8" s="1"/>
  <c r="D30" i="8"/>
  <c r="U30" i="8"/>
  <c r="AD30" i="8"/>
  <c r="A31" i="8"/>
  <c r="B31" i="8"/>
  <c r="C31" i="8"/>
  <c r="D31" i="8"/>
  <c r="U31" i="8"/>
  <c r="AE31" i="8"/>
  <c r="AD31" i="8"/>
  <c r="A32" i="8"/>
  <c r="B32" i="8"/>
  <c r="C32" i="8"/>
  <c r="D32" i="8"/>
  <c r="U32" i="8"/>
  <c r="AE32" i="8"/>
  <c r="AD32" i="8"/>
  <c r="A33" i="8"/>
  <c r="B33" i="8"/>
  <c r="C33" i="8"/>
  <c r="AE33" i="8" s="1"/>
  <c r="D33" i="8"/>
  <c r="U33" i="8"/>
  <c r="AD33" i="8"/>
  <c r="A34" i="8"/>
  <c r="B34" i="8"/>
  <c r="C34" i="8"/>
  <c r="AE34" i="8" s="1"/>
  <c r="D34" i="8"/>
  <c r="U34" i="8"/>
  <c r="AD34" i="8"/>
  <c r="A35" i="8"/>
  <c r="B35" i="8"/>
  <c r="C35" i="8"/>
  <c r="D35" i="8"/>
  <c r="U35" i="8"/>
  <c r="AE35" i="8"/>
  <c r="AD35" i="8"/>
  <c r="A36" i="8"/>
  <c r="B36" i="8"/>
  <c r="C36" i="8"/>
  <c r="D36" i="8"/>
  <c r="U36" i="8"/>
  <c r="AE36" i="8"/>
  <c r="AD36" i="8"/>
  <c r="A37" i="8"/>
  <c r="B37" i="8"/>
  <c r="C37" i="8"/>
  <c r="D37" i="8"/>
  <c r="F37" i="8"/>
  <c r="U37" i="8"/>
  <c r="AE37" i="8" s="1"/>
  <c r="AD37" i="8"/>
  <c r="A38" i="8"/>
  <c r="B38" i="8"/>
  <c r="C38" i="8"/>
  <c r="D38" i="8"/>
  <c r="U38" i="8"/>
  <c r="AD38" i="8"/>
  <c r="A39" i="8"/>
  <c r="B39" i="8"/>
  <c r="C39" i="8"/>
  <c r="D39" i="8"/>
  <c r="I39" i="8" s="1"/>
  <c r="U39" i="8"/>
  <c r="AE39" i="8"/>
  <c r="AD39" i="8"/>
  <c r="A40" i="8"/>
  <c r="B40" i="8"/>
  <c r="C40" i="8"/>
  <c r="AE40" i="8" s="1"/>
  <c r="D40" i="8"/>
  <c r="U40" i="8"/>
  <c r="AD40" i="8"/>
  <c r="A41" i="8"/>
  <c r="B41" i="8"/>
  <c r="C41" i="8"/>
  <c r="D41" i="8"/>
  <c r="U41" i="8"/>
  <c r="AD41" i="8"/>
  <c r="A42" i="8"/>
  <c r="B42" i="8"/>
  <c r="C42" i="8"/>
  <c r="AE42" i="8" s="1"/>
  <c r="D42" i="8"/>
  <c r="U42" i="8"/>
  <c r="AD42" i="8"/>
  <c r="A43" i="8"/>
  <c r="B43" i="8"/>
  <c r="C43" i="8"/>
  <c r="D43" i="8"/>
  <c r="U43" i="8"/>
  <c r="AD43" i="8"/>
  <c r="A44" i="8"/>
  <c r="B44" i="8"/>
  <c r="C44" i="8"/>
  <c r="D44" i="8"/>
  <c r="U44" i="8"/>
  <c r="AE44" i="8" s="1"/>
  <c r="AD44" i="8"/>
  <c r="A45" i="8"/>
  <c r="B45" i="8"/>
  <c r="C45" i="8"/>
  <c r="AE45" i="8" s="1"/>
  <c r="D45" i="8"/>
  <c r="U45" i="8"/>
  <c r="AD45" i="8"/>
  <c r="A46" i="8"/>
  <c r="B46" i="8"/>
  <c r="C46" i="8"/>
  <c r="D46" i="8"/>
  <c r="U46" i="8"/>
  <c r="AD46" i="8"/>
  <c r="A47" i="8"/>
  <c r="B47" i="8"/>
  <c r="C47" i="8"/>
  <c r="D47" i="8"/>
  <c r="U47" i="8"/>
  <c r="AD47" i="8"/>
  <c r="A48" i="8"/>
  <c r="B48" i="8"/>
  <c r="C48" i="8"/>
  <c r="D48" i="8"/>
  <c r="O48" i="8"/>
  <c r="U48" i="8"/>
  <c r="AD48" i="8"/>
  <c r="AE48" i="8"/>
  <c r="A49" i="8"/>
  <c r="B49" i="8"/>
  <c r="C49" i="8"/>
  <c r="D49" i="8"/>
  <c r="U49" i="8"/>
  <c r="AD49" i="8"/>
  <c r="A50" i="8"/>
  <c r="B50" i="8"/>
  <c r="C50" i="8"/>
  <c r="D50" i="8"/>
  <c r="U50" i="8"/>
  <c r="AE50" i="8" s="1"/>
  <c r="AD50" i="8"/>
  <c r="A51" i="8"/>
  <c r="B51" i="8"/>
  <c r="C51" i="8"/>
  <c r="D51" i="8"/>
  <c r="U51" i="8"/>
  <c r="AE51" i="8"/>
  <c r="AD51" i="8"/>
  <c r="A52" i="8"/>
  <c r="B52" i="8"/>
  <c r="C52" i="8"/>
  <c r="D52" i="8"/>
  <c r="U52" i="8"/>
  <c r="AE52" i="8"/>
  <c r="AD52" i="8"/>
  <c r="A53" i="8"/>
  <c r="B53" i="8"/>
  <c r="C53" i="8"/>
  <c r="D53" i="8"/>
  <c r="O53" i="8"/>
  <c r="U53" i="8"/>
  <c r="AE53" i="8"/>
  <c r="AD53" i="8"/>
  <c r="A54" i="8"/>
  <c r="B54" i="8"/>
  <c r="C54" i="8"/>
  <c r="D54" i="8"/>
  <c r="U54" i="8"/>
  <c r="AE54" i="8"/>
  <c r="AD54" i="8"/>
  <c r="A55" i="8"/>
  <c r="B55" i="8"/>
  <c r="C55" i="8"/>
  <c r="D55" i="8"/>
  <c r="L55" i="8"/>
  <c r="U55" i="8"/>
  <c r="AD55" i="8"/>
  <c r="A56" i="8"/>
  <c r="B56" i="8"/>
  <c r="C56" i="8"/>
  <c r="D56" i="8"/>
  <c r="U56" i="8"/>
  <c r="AE56" i="8" s="1"/>
  <c r="AD56" i="8"/>
  <c r="A57" i="8"/>
  <c r="B57" i="8"/>
  <c r="C57" i="8"/>
  <c r="D57" i="8"/>
  <c r="U57" i="8"/>
  <c r="AD57" i="8"/>
  <c r="AE57" i="8"/>
  <c r="A58" i="8"/>
  <c r="B58" i="8"/>
  <c r="C58" i="8"/>
  <c r="D58" i="8"/>
  <c r="U58" i="8"/>
  <c r="AD58" i="8"/>
  <c r="Z59" i="9"/>
  <c r="B6" i="10"/>
  <c r="C6" i="10"/>
  <c r="D6" i="10"/>
  <c r="B7" i="10"/>
  <c r="C7" i="10"/>
  <c r="D7" i="10"/>
  <c r="B8" i="10"/>
  <c r="C8" i="10"/>
  <c r="D8" i="10"/>
  <c r="B9" i="10"/>
  <c r="C9" i="10"/>
  <c r="D9" i="10"/>
  <c r="B10" i="10"/>
  <c r="C10" i="10"/>
  <c r="D10" i="10"/>
  <c r="B11" i="10"/>
  <c r="C11" i="10"/>
  <c r="D11" i="10"/>
  <c r="B12" i="10"/>
  <c r="C12" i="10"/>
  <c r="D12" i="10"/>
  <c r="B13" i="10"/>
  <c r="C13" i="10"/>
  <c r="D13" i="10"/>
  <c r="B14" i="10"/>
  <c r="C14" i="10"/>
  <c r="D14" i="10"/>
  <c r="B15" i="10"/>
  <c r="C15" i="10"/>
  <c r="D15" i="10"/>
  <c r="B16" i="10"/>
  <c r="C16" i="10"/>
  <c r="D16" i="10"/>
  <c r="B17" i="10"/>
  <c r="C17" i="10"/>
  <c r="D17" i="10"/>
  <c r="B18" i="10"/>
  <c r="C18" i="10"/>
  <c r="D18" i="10"/>
  <c r="B19" i="10"/>
  <c r="C19" i="10"/>
  <c r="D19" i="10"/>
  <c r="B20" i="10"/>
  <c r="C20" i="10"/>
  <c r="D20" i="10"/>
  <c r="B21" i="10"/>
  <c r="C21" i="10"/>
  <c r="D21" i="10"/>
  <c r="B22" i="10"/>
  <c r="C22" i="10"/>
  <c r="D22" i="10"/>
  <c r="B23" i="10"/>
  <c r="C23" i="10"/>
  <c r="D23" i="10"/>
  <c r="B24" i="10"/>
  <c r="C24" i="10"/>
  <c r="D24" i="10"/>
  <c r="B25" i="10"/>
  <c r="C25" i="10"/>
  <c r="D25" i="10"/>
  <c r="B26" i="10"/>
  <c r="C26" i="10"/>
  <c r="D26" i="10"/>
  <c r="B27" i="10"/>
  <c r="C27" i="10"/>
  <c r="D27" i="10"/>
  <c r="B28" i="10"/>
  <c r="C28" i="10"/>
  <c r="D28" i="10"/>
  <c r="B29" i="10"/>
  <c r="C29" i="10"/>
  <c r="D29" i="10"/>
  <c r="B30" i="10"/>
  <c r="C30" i="10"/>
  <c r="D30" i="10"/>
  <c r="B31" i="10"/>
  <c r="C31" i="10"/>
  <c r="D31" i="10"/>
  <c r="B32" i="10"/>
  <c r="C32" i="10"/>
  <c r="D32" i="10"/>
  <c r="B33" i="10"/>
  <c r="C33" i="10"/>
  <c r="D33" i="10"/>
  <c r="B34" i="10"/>
  <c r="C34" i="10"/>
  <c r="D34" i="10"/>
  <c r="B35" i="10"/>
  <c r="C35" i="10"/>
  <c r="D35" i="10"/>
  <c r="B36" i="10"/>
  <c r="C36" i="10"/>
  <c r="D36" i="10"/>
  <c r="B37" i="10"/>
  <c r="C37" i="10"/>
  <c r="D37" i="10"/>
  <c r="B38" i="10"/>
  <c r="C38" i="10"/>
  <c r="D38" i="10"/>
  <c r="B39" i="10"/>
  <c r="C39" i="10"/>
  <c r="D39" i="10"/>
  <c r="B40" i="10"/>
  <c r="C40" i="10"/>
  <c r="D40" i="10"/>
  <c r="B41" i="10"/>
  <c r="C41" i="10"/>
  <c r="D41" i="10"/>
  <c r="B42" i="10"/>
  <c r="C42" i="10"/>
  <c r="D42" i="10"/>
  <c r="B43" i="10"/>
  <c r="C43" i="10"/>
  <c r="D43" i="10"/>
  <c r="B44" i="10"/>
  <c r="C44" i="10"/>
  <c r="D44" i="10"/>
  <c r="B45" i="10"/>
  <c r="C45" i="10"/>
  <c r="D45" i="10"/>
  <c r="B46" i="10"/>
  <c r="C46" i="10"/>
  <c r="D46" i="10"/>
  <c r="B47" i="10"/>
  <c r="C47" i="10"/>
  <c r="D47" i="10"/>
  <c r="B48" i="10"/>
  <c r="C48" i="10"/>
  <c r="D48" i="10"/>
  <c r="B49" i="10"/>
  <c r="C49" i="10"/>
  <c r="D49" i="10"/>
  <c r="B50" i="10"/>
  <c r="C50" i="10"/>
  <c r="D50" i="10"/>
  <c r="B51" i="10"/>
  <c r="C51" i="10"/>
  <c r="D51" i="10"/>
  <c r="B52" i="10"/>
  <c r="C52" i="10"/>
  <c r="D52" i="10"/>
  <c r="B53" i="10"/>
  <c r="C53" i="10"/>
  <c r="D53" i="10"/>
  <c r="B54" i="10"/>
  <c r="C54" i="10"/>
  <c r="D54" i="10"/>
  <c r="B55" i="10"/>
  <c r="C55" i="10"/>
  <c r="D55" i="10"/>
  <c r="B56" i="10"/>
  <c r="C56" i="10"/>
  <c r="D56" i="10"/>
  <c r="B57" i="10"/>
  <c r="C57" i="10"/>
  <c r="D57" i="10"/>
  <c r="B58" i="10"/>
  <c r="C58" i="10"/>
  <c r="D58" i="10"/>
  <c r="R16" i="9"/>
  <c r="R59" i="9" s="1"/>
  <c r="R17" i="9"/>
  <c r="R18" i="9"/>
  <c r="R19" i="9"/>
  <c r="R20" i="9"/>
  <c r="R21" i="9"/>
  <c r="R22" i="9"/>
  <c r="R23" i="9"/>
  <c r="R24" i="9"/>
  <c r="R25" i="9"/>
  <c r="R26" i="9"/>
  <c r="R27" i="9"/>
  <c r="R28" i="9"/>
  <c r="R29" i="9"/>
  <c r="R30" i="9"/>
  <c r="R31" i="9"/>
  <c r="R32" i="9"/>
  <c r="R33" i="9"/>
  <c r="R34" i="9"/>
  <c r="R35" i="9"/>
  <c r="R36" i="9"/>
  <c r="R37" i="9"/>
  <c r="R38" i="9"/>
  <c r="R39" i="9"/>
  <c r="R40" i="9"/>
  <c r="R41" i="9"/>
  <c r="R42" i="9"/>
  <c r="R43" i="9"/>
  <c r="R44" i="9"/>
  <c r="R45" i="9"/>
  <c r="R46" i="9"/>
  <c r="R47" i="9"/>
  <c r="R48" i="9"/>
  <c r="R49" i="9"/>
  <c r="R50" i="9"/>
  <c r="R51" i="9"/>
  <c r="R52" i="9"/>
  <c r="R53" i="9"/>
  <c r="R54" i="9"/>
  <c r="R55" i="9"/>
  <c r="R56" i="9"/>
  <c r="R57" i="9"/>
  <c r="R58" i="9"/>
  <c r="AE40" i="4" l="1"/>
  <c r="AE29" i="5"/>
  <c r="AE29" i="6"/>
  <c r="AE24" i="2"/>
  <c r="AE24" i="6"/>
  <c r="AE24" i="1"/>
  <c r="AE22" i="4"/>
  <c r="AE22" i="1"/>
  <c r="AE22" i="2"/>
  <c r="AE22" i="8"/>
  <c r="AE16" i="7"/>
  <c r="AE16" i="4"/>
  <c r="AA59" i="8"/>
  <c r="AD16" i="9"/>
  <c r="AI16" i="9" s="1"/>
  <c r="E16" i="10"/>
  <c r="AE16" i="2"/>
  <c r="AE16" i="6"/>
  <c r="I16" i="4"/>
  <c r="O16" i="6"/>
  <c r="AE16" i="3"/>
  <c r="H16" i="10"/>
  <c r="AA59" i="7"/>
  <c r="F16" i="6"/>
  <c r="I16" i="6"/>
  <c r="AE16" i="8"/>
  <c r="AA59" i="4"/>
  <c r="Q16" i="10"/>
  <c r="AE16" i="1"/>
  <c r="H30" i="9"/>
  <c r="G20" i="9"/>
  <c r="S53" i="5"/>
  <c r="O54" i="8"/>
  <c r="F20" i="7"/>
  <c r="F15" i="1"/>
  <c r="S31" i="3"/>
  <c r="S24" i="1"/>
  <c r="S32" i="4"/>
  <c r="S31" i="8"/>
  <c r="I16" i="8"/>
  <c r="I31" i="8"/>
  <c r="I19" i="8"/>
  <c r="F17" i="8"/>
  <c r="S47" i="2"/>
  <c r="S8" i="2"/>
  <c r="L46" i="8"/>
  <c r="O36" i="8"/>
  <c r="I48" i="8"/>
  <c r="O55" i="8"/>
  <c r="S29" i="5"/>
  <c r="S52" i="2"/>
  <c r="S37" i="1"/>
  <c r="I35" i="8"/>
  <c r="S48" i="8"/>
  <c r="L58" i="8"/>
  <c r="L42" i="8"/>
  <c r="Q58" i="8"/>
  <c r="R58" i="8" s="1"/>
  <c r="I38" i="8"/>
  <c r="L51" i="8"/>
  <c r="S38" i="8"/>
  <c r="Q58" i="5"/>
  <c r="R58" i="5" s="1"/>
  <c r="X58" i="5" s="1"/>
  <c r="Q27" i="2"/>
  <c r="R27" i="2" s="1"/>
  <c r="S7" i="2"/>
  <c r="I20" i="8"/>
  <c r="L47" i="8"/>
  <c r="L43" i="8"/>
  <c r="I29" i="8"/>
  <c r="I11" i="8"/>
  <c r="F38" i="8"/>
  <c r="I28" i="8"/>
  <c r="L24" i="8"/>
  <c r="O14" i="8"/>
  <c r="S53" i="6"/>
  <c r="S58" i="5"/>
  <c r="O45" i="5"/>
  <c r="S27" i="3"/>
  <c r="Q6" i="2"/>
  <c r="L22" i="8"/>
  <c r="F49" i="8"/>
  <c r="L44" i="8"/>
  <c r="L45" i="8"/>
  <c r="O56" i="8"/>
  <c r="I55" i="8"/>
  <c r="O49" i="8"/>
  <c r="F45" i="8"/>
  <c r="F28" i="8"/>
  <c r="L14" i="8"/>
  <c r="O13" i="8"/>
  <c r="L7" i="8"/>
  <c r="I6" i="8"/>
  <c r="F49" i="3"/>
  <c r="S47" i="3"/>
  <c r="S33" i="3"/>
  <c r="I7" i="3"/>
  <c r="O38" i="8"/>
  <c r="I58" i="8"/>
  <c r="L38" i="8"/>
  <c r="O6" i="8"/>
  <c r="O31" i="8"/>
  <c r="I14" i="8"/>
  <c r="F31" i="8"/>
  <c r="F47" i="8"/>
  <c r="E47" i="9"/>
  <c r="L28" i="8"/>
  <c r="F55" i="8"/>
  <c r="I54" i="8"/>
  <c r="L53" i="8"/>
  <c r="I52" i="8"/>
  <c r="O26" i="8"/>
  <c r="O19" i="8"/>
  <c r="O17" i="8"/>
  <c r="O15" i="8"/>
  <c r="F7" i="8"/>
  <c r="F50" i="5"/>
  <c r="L34" i="2"/>
  <c r="L29" i="8"/>
  <c r="L16" i="8"/>
  <c r="O39" i="8"/>
  <c r="I23" i="8"/>
  <c r="F36" i="8"/>
  <c r="O11" i="8"/>
  <c r="F52" i="8"/>
  <c r="I34" i="8"/>
  <c r="O58" i="8"/>
  <c r="L31" i="8"/>
  <c r="O30" i="8"/>
  <c r="O29" i="8"/>
  <c r="O16" i="8"/>
  <c r="L15" i="8"/>
  <c r="F14" i="8"/>
  <c r="I8" i="8"/>
  <c r="L54" i="7"/>
  <c r="S25" i="5"/>
  <c r="Q42" i="4"/>
  <c r="R42" i="4" s="1"/>
  <c r="Q34" i="4"/>
  <c r="R34" i="4" s="1"/>
  <c r="I53" i="8"/>
  <c r="O47" i="8"/>
  <c r="F46" i="8"/>
  <c r="L30" i="8"/>
  <c r="S28" i="8"/>
  <c r="L19" i="8"/>
  <c r="L17" i="8"/>
  <c r="I13" i="8"/>
  <c r="I39" i="3"/>
  <c r="S9" i="5"/>
  <c r="Q52" i="4"/>
  <c r="R52" i="4" s="1"/>
  <c r="S49" i="1"/>
  <c r="S6" i="1"/>
  <c r="S14" i="5"/>
  <c r="S9" i="4"/>
  <c r="F25" i="1"/>
  <c r="Q15" i="7"/>
  <c r="R15" i="7" s="1"/>
  <c r="S7" i="6"/>
  <c r="S57" i="5"/>
  <c r="L26" i="5"/>
  <c r="S51" i="4"/>
  <c r="S46" i="4"/>
  <c r="S46" i="3"/>
  <c r="Q28" i="3"/>
  <c r="R28" i="3" s="1"/>
  <c r="X28" i="3" s="1"/>
  <c r="S14" i="2"/>
  <c r="S13" i="2"/>
  <c r="S57" i="1"/>
  <c r="Q16" i="8"/>
  <c r="R16" i="8" s="1"/>
  <c r="S51" i="5"/>
  <c r="S50" i="5"/>
  <c r="Q51" i="4"/>
  <c r="R51" i="4" s="1"/>
  <c r="S20" i="3"/>
  <c r="S6" i="2"/>
  <c r="S16" i="1"/>
  <c r="S10" i="1"/>
  <c r="S21" i="8"/>
  <c r="Q23" i="6"/>
  <c r="R23" i="6" s="1"/>
  <c r="Y23" i="6" s="1"/>
  <c r="S11" i="5"/>
  <c r="Q46" i="4"/>
  <c r="R46" i="4" s="1"/>
  <c r="S7" i="4"/>
  <c r="S57" i="3"/>
  <c r="Q55" i="3"/>
  <c r="R55" i="3" s="1"/>
  <c r="Y55" i="3" s="1"/>
  <c r="S57" i="2"/>
  <c r="Q51" i="2"/>
  <c r="R51" i="2" s="1"/>
  <c r="X51" i="2" s="1"/>
  <c r="S40" i="2"/>
  <c r="S35" i="2"/>
  <c r="S36" i="1"/>
  <c r="S15" i="1"/>
  <c r="S55" i="8"/>
  <c r="Q9" i="8"/>
  <c r="R9" i="8" s="1"/>
  <c r="S12" i="6"/>
  <c r="Q50" i="4"/>
  <c r="R50" i="4" s="1"/>
  <c r="S33" i="4"/>
  <c r="S37" i="3"/>
  <c r="S7" i="3"/>
  <c r="Q57" i="2"/>
  <c r="R57" i="2" s="1"/>
  <c r="X57" i="2" s="1"/>
  <c r="S20" i="2"/>
  <c r="F37" i="1"/>
  <c r="Q15" i="1"/>
  <c r="R15" i="1" s="1"/>
  <c r="S9" i="1"/>
  <c r="Q43" i="8"/>
  <c r="R43" i="8" s="1"/>
  <c r="S29" i="7"/>
  <c r="S19" i="7"/>
  <c r="S54" i="8"/>
  <c r="S41" i="6"/>
  <c r="S9" i="6"/>
  <c r="L57" i="5"/>
  <c r="Q35" i="5"/>
  <c r="R35" i="5" s="1"/>
  <c r="X35" i="5" s="1"/>
  <c r="F51" i="4"/>
  <c r="O9" i="4"/>
  <c r="S32" i="3"/>
  <c r="F22" i="3"/>
  <c r="Q20" i="2"/>
  <c r="R20" i="2" s="1"/>
  <c r="L6" i="2"/>
  <c r="I50" i="1"/>
  <c r="O42" i="1"/>
  <c r="S14" i="1"/>
  <c r="S49" i="8"/>
  <c r="Q15" i="6"/>
  <c r="R15" i="6" s="1"/>
  <c r="Q50" i="5"/>
  <c r="R50" i="5" s="1"/>
  <c r="Y50" i="5" s="1"/>
  <c r="Q58" i="4"/>
  <c r="R58" i="4" s="1"/>
  <c r="F57" i="3"/>
  <c r="S53" i="2"/>
  <c r="S28" i="2"/>
  <c r="S25" i="2"/>
  <c r="S53" i="1"/>
  <c r="Q26" i="1"/>
  <c r="R26" i="1" s="1"/>
  <c r="S9" i="8"/>
  <c r="AE28" i="8"/>
  <c r="L21" i="8"/>
  <c r="O9" i="8"/>
  <c r="F51" i="5"/>
  <c r="AE28" i="5"/>
  <c r="S30" i="4"/>
  <c r="O47" i="3"/>
  <c r="S25" i="1"/>
  <c r="S58" i="8"/>
  <c r="I50" i="7"/>
  <c r="I15" i="7"/>
  <c r="S31" i="6"/>
  <c r="L56" i="5"/>
  <c r="S42" i="4"/>
  <c r="Q30" i="4"/>
  <c r="R30" i="4" s="1"/>
  <c r="S43" i="8"/>
  <c r="O42" i="6"/>
  <c r="S18" i="6"/>
  <c r="L6" i="6"/>
  <c r="S49" i="5"/>
  <c r="S19" i="5"/>
  <c r="F42" i="4"/>
  <c r="L51" i="3"/>
  <c r="AE15" i="3"/>
  <c r="F33" i="1"/>
  <c r="S48" i="1"/>
  <c r="L41" i="1"/>
  <c r="O41" i="1"/>
  <c r="S38" i="1"/>
  <c r="I22" i="1"/>
  <c r="L22" i="1"/>
  <c r="O22" i="1"/>
  <c r="Q16" i="1"/>
  <c r="R16" i="1" s="1"/>
  <c r="F16" i="1"/>
  <c r="F10" i="1"/>
  <c r="Q10" i="1"/>
  <c r="R10" i="1" s="1"/>
  <c r="I55" i="1"/>
  <c r="L55" i="1"/>
  <c r="O55" i="1"/>
  <c r="I56" i="1"/>
  <c r="L56" i="1"/>
  <c r="I52" i="1"/>
  <c r="L52" i="1"/>
  <c r="F55" i="1"/>
  <c r="F51" i="1"/>
  <c r="Q48" i="1"/>
  <c r="R48" i="1" s="1"/>
  <c r="F48" i="1"/>
  <c r="I31" i="1"/>
  <c r="L31" i="1"/>
  <c r="O31" i="1"/>
  <c r="AE26" i="1"/>
  <c r="Q25" i="1"/>
  <c r="R25" i="1" s="1"/>
  <c r="X15" i="1"/>
  <c r="Y15" i="1"/>
  <c r="F47" i="1"/>
  <c r="O43" i="1"/>
  <c r="F40" i="1"/>
  <c r="I33" i="1"/>
  <c r="L33" i="1"/>
  <c r="O33" i="1"/>
  <c r="Q36" i="1"/>
  <c r="R36" i="1" s="1"/>
  <c r="F36" i="1"/>
  <c r="F35" i="1"/>
  <c r="I34" i="1"/>
  <c r="L34" i="1"/>
  <c r="Q24" i="1"/>
  <c r="R24" i="1" s="1"/>
  <c r="F24" i="1"/>
  <c r="F30" i="1"/>
  <c r="Q30" i="1"/>
  <c r="R30" i="1" s="1"/>
  <c r="F23" i="1"/>
  <c r="Q57" i="1"/>
  <c r="R57" i="1" s="1"/>
  <c r="Q53" i="1"/>
  <c r="R53" i="1" s="1"/>
  <c r="Q49" i="1"/>
  <c r="R49" i="1" s="1"/>
  <c r="I44" i="1"/>
  <c r="L44" i="1"/>
  <c r="O56" i="1"/>
  <c r="O52" i="1"/>
  <c r="I43" i="1"/>
  <c r="L43" i="1"/>
  <c r="F7" i="1"/>
  <c r="I46" i="1"/>
  <c r="L46" i="1"/>
  <c r="I45" i="1"/>
  <c r="L45" i="1"/>
  <c r="O45" i="1"/>
  <c r="F21" i="1"/>
  <c r="L58" i="1"/>
  <c r="S58" i="1"/>
  <c r="O58" i="1"/>
  <c r="L54" i="1"/>
  <c r="O54" i="1"/>
  <c r="S54" i="1"/>
  <c r="L50" i="1"/>
  <c r="O50" i="1"/>
  <c r="AE58" i="1"/>
  <c r="AE54" i="1"/>
  <c r="AE50" i="1"/>
  <c r="Q37" i="1"/>
  <c r="R37" i="1" s="1"/>
  <c r="I51" i="1"/>
  <c r="L51" i="1"/>
  <c r="O51" i="1"/>
  <c r="F42" i="1"/>
  <c r="Q42" i="1"/>
  <c r="R42" i="1" s="1"/>
  <c r="I41" i="1"/>
  <c r="S26" i="1"/>
  <c r="F8" i="1"/>
  <c r="X26" i="1"/>
  <c r="Y26" i="1"/>
  <c r="F17" i="1"/>
  <c r="O18" i="1"/>
  <c r="I7" i="1"/>
  <c r="L47" i="1"/>
  <c r="AE37" i="1"/>
  <c r="L35" i="1"/>
  <c r="E29" i="9"/>
  <c r="AE25" i="1"/>
  <c r="L23" i="1"/>
  <c r="O21" i="1"/>
  <c r="O19" i="1"/>
  <c r="L16" i="1"/>
  <c r="AE15" i="1"/>
  <c r="I13" i="1"/>
  <c r="F27" i="1"/>
  <c r="I25" i="1"/>
  <c r="O11" i="1"/>
  <c r="L18" i="1"/>
  <c r="F13" i="1"/>
  <c r="Q12" i="1"/>
  <c r="R12" i="1" s="1"/>
  <c r="O8" i="1"/>
  <c r="O7" i="1"/>
  <c r="F38" i="1"/>
  <c r="F14" i="1"/>
  <c r="L11" i="1"/>
  <c r="I35" i="1"/>
  <c r="L32" i="1"/>
  <c r="S47" i="1"/>
  <c r="S42" i="1"/>
  <c r="Q38" i="1"/>
  <c r="R38" i="1" s="1"/>
  <c r="S35" i="1"/>
  <c r="S30" i="1"/>
  <c r="O29" i="1"/>
  <c r="I47" i="1"/>
  <c r="L21" i="1"/>
  <c r="L20" i="1"/>
  <c r="S32" i="1"/>
  <c r="S23" i="1"/>
  <c r="S20" i="1"/>
  <c r="I17" i="1"/>
  <c r="O12" i="1"/>
  <c r="AE10" i="1"/>
  <c r="O40" i="1"/>
  <c r="O39" i="1"/>
  <c r="S29" i="1"/>
  <c r="O28" i="1"/>
  <c r="O27" i="1"/>
  <c r="I21" i="1"/>
  <c r="I19" i="1"/>
  <c r="I18" i="1"/>
  <c r="S17" i="1"/>
  <c r="Q14" i="1"/>
  <c r="R14" i="1" s="1"/>
  <c r="S12" i="1"/>
  <c r="Q9" i="1"/>
  <c r="R9" i="1" s="1"/>
  <c r="I8" i="1"/>
  <c r="I6" i="1"/>
  <c r="F26" i="1"/>
  <c r="I32" i="1"/>
  <c r="S21" i="1"/>
  <c r="I20" i="1"/>
  <c r="I11" i="1"/>
  <c r="L29" i="1"/>
  <c r="L28" i="1"/>
  <c r="F19" i="1"/>
  <c r="O14" i="1"/>
  <c r="O13" i="1"/>
  <c r="L8" i="1"/>
  <c r="AE8" i="1"/>
  <c r="L7" i="1"/>
  <c r="L36" i="2"/>
  <c r="I36" i="2"/>
  <c r="F26" i="2"/>
  <c r="Q53" i="2"/>
  <c r="R53" i="2" s="1"/>
  <c r="Q52" i="2"/>
  <c r="R52" i="2" s="1"/>
  <c r="I58" i="2"/>
  <c r="F57" i="2"/>
  <c r="L55" i="2"/>
  <c r="F54" i="2"/>
  <c r="O50" i="2"/>
  <c r="L48" i="2"/>
  <c r="L47" i="2"/>
  <c r="F44" i="2"/>
  <c r="L30" i="2"/>
  <c r="O30" i="2"/>
  <c r="X27" i="2"/>
  <c r="Y27" i="2"/>
  <c r="F9" i="2"/>
  <c r="I55" i="2"/>
  <c r="O54" i="2"/>
  <c r="I47" i="2"/>
  <c r="O46" i="2"/>
  <c r="F39" i="2"/>
  <c r="F31" i="2"/>
  <c r="O53" i="2"/>
  <c r="F42" i="2"/>
  <c r="F51" i="2"/>
  <c r="L42" i="2"/>
  <c r="I42" i="2"/>
  <c r="O39" i="2"/>
  <c r="I39" i="2"/>
  <c r="L39" i="2"/>
  <c r="AE33" i="2"/>
  <c r="F17" i="2"/>
  <c r="I56" i="2"/>
  <c r="O58" i="2"/>
  <c r="I53" i="2"/>
  <c r="L50" i="2"/>
  <c r="L49" i="2"/>
  <c r="O48" i="2"/>
  <c r="I46" i="2"/>
  <c r="L46" i="2"/>
  <c r="S58" i="2"/>
  <c r="AE46" i="2"/>
  <c r="S45" i="2"/>
  <c r="O36" i="2"/>
  <c r="O29" i="2"/>
  <c r="O56" i="2"/>
  <c r="L56" i="2"/>
  <c r="I50" i="2"/>
  <c r="I45" i="2"/>
  <c r="O45" i="2"/>
  <c r="S56" i="2"/>
  <c r="L54" i="2"/>
  <c r="F53" i="2"/>
  <c r="F50" i="2"/>
  <c r="I48" i="2"/>
  <c r="O47" i="2"/>
  <c r="AE45" i="2"/>
  <c r="AE39" i="2"/>
  <c r="S37" i="2"/>
  <c r="F29" i="2"/>
  <c r="X20" i="2"/>
  <c r="Y20" i="2"/>
  <c r="S44" i="2"/>
  <c r="Q35" i="2"/>
  <c r="R35" i="2" s="1"/>
  <c r="F35" i="2"/>
  <c r="O33" i="2"/>
  <c r="L32" i="2"/>
  <c r="AE30" i="2"/>
  <c r="O23" i="2"/>
  <c r="Q25" i="2"/>
  <c r="R25" i="2" s="1"/>
  <c r="S41" i="2"/>
  <c r="I37" i="2"/>
  <c r="S32" i="2"/>
  <c r="AE31" i="2"/>
  <c r="O14" i="2"/>
  <c r="O13" i="2"/>
  <c r="L11" i="2"/>
  <c r="I31" i="2"/>
  <c r="F27" i="2"/>
  <c r="O26" i="2"/>
  <c r="Q16" i="2"/>
  <c r="R16" i="2" s="1"/>
  <c r="I15" i="2"/>
  <c r="AE10" i="2"/>
  <c r="O9" i="2"/>
  <c r="O24" i="2"/>
  <c r="I21" i="2"/>
  <c r="O20" i="2"/>
  <c r="Q12" i="2"/>
  <c r="R12" i="2" s="1"/>
  <c r="F7" i="2"/>
  <c r="Q47" i="2"/>
  <c r="R47" i="2" s="1"/>
  <c r="F47" i="2"/>
  <c r="L44" i="2"/>
  <c r="AE42" i="2"/>
  <c r="Q37" i="2"/>
  <c r="R37" i="2" s="1"/>
  <c r="J33" i="9"/>
  <c r="O27" i="2"/>
  <c r="O25" i="2"/>
  <c r="O16" i="2"/>
  <c r="I11" i="2"/>
  <c r="Q8" i="2"/>
  <c r="R8" i="2" s="1"/>
  <c r="I29" i="2"/>
  <c r="L24" i="2"/>
  <c r="I23" i="2"/>
  <c r="S22" i="2"/>
  <c r="Q21" i="2"/>
  <c r="R21" i="2" s="1"/>
  <c r="L20" i="2"/>
  <c r="I17" i="2"/>
  <c r="L17" i="2"/>
  <c r="F15" i="2"/>
  <c r="Q14" i="2"/>
  <c r="R14" i="2" s="1"/>
  <c r="F13" i="2"/>
  <c r="S11" i="2"/>
  <c r="I44" i="2"/>
  <c r="S43" i="2"/>
  <c r="O31" i="2"/>
  <c r="O28" i="2"/>
  <c r="I22" i="2"/>
  <c r="L16" i="2"/>
  <c r="I13" i="2"/>
  <c r="L13" i="2"/>
  <c r="O8" i="2"/>
  <c r="I33" i="2"/>
  <c r="S23" i="2"/>
  <c r="I20" i="2"/>
  <c r="I9" i="2"/>
  <c r="L9" i="2"/>
  <c r="I24" i="2"/>
  <c r="Q23" i="2"/>
  <c r="R23" i="2" s="1"/>
  <c r="F23" i="2"/>
  <c r="L31" i="2"/>
  <c r="L27" i="2"/>
  <c r="F20" i="2"/>
  <c r="O19" i="2"/>
  <c r="I18" i="2"/>
  <c r="S16" i="2"/>
  <c r="S34" i="2"/>
  <c r="L29" i="2"/>
  <c r="F52" i="2"/>
  <c r="S51" i="2"/>
  <c r="O43" i="2"/>
  <c r="L40" i="2"/>
  <c r="O40" i="2"/>
  <c r="AE35" i="2"/>
  <c r="I34" i="2"/>
  <c r="O32" i="2"/>
  <c r="S19" i="2"/>
  <c r="F16" i="2"/>
  <c r="O15" i="2"/>
  <c r="I14" i="2"/>
  <c r="S12" i="2"/>
  <c r="S10" i="2"/>
  <c r="I8" i="2"/>
  <c r="O6" i="2"/>
  <c r="I6" i="2"/>
  <c r="O7" i="2"/>
  <c r="F6" i="2"/>
  <c r="R6" i="2"/>
  <c r="AE56" i="3"/>
  <c r="O54" i="3"/>
  <c r="F47" i="3"/>
  <c r="AE53" i="3"/>
  <c r="O38" i="3"/>
  <c r="E38" i="9"/>
  <c r="I38" i="3"/>
  <c r="L38" i="3"/>
  <c r="AE33" i="3"/>
  <c r="O56" i="3"/>
  <c r="I49" i="3"/>
  <c r="I52" i="3"/>
  <c r="O52" i="3"/>
  <c r="F32" i="3"/>
  <c r="Q32" i="3"/>
  <c r="R32" i="3" s="1"/>
  <c r="O58" i="3"/>
  <c r="L58" i="3"/>
  <c r="S58" i="3"/>
  <c r="I58" i="3"/>
  <c r="F55" i="3"/>
  <c r="S49" i="3"/>
  <c r="O48" i="3"/>
  <c r="Q47" i="3"/>
  <c r="R47" i="3" s="1"/>
  <c r="L54" i="3"/>
  <c r="F51" i="3"/>
  <c r="F46" i="3"/>
  <c r="F15" i="3"/>
  <c r="AE49" i="3"/>
  <c r="F23" i="3"/>
  <c r="L45" i="3"/>
  <c r="O45" i="3"/>
  <c r="I45" i="3"/>
  <c r="L43" i="3"/>
  <c r="E43" i="9"/>
  <c r="J43" i="9"/>
  <c r="I56" i="3"/>
  <c r="S56" i="3"/>
  <c r="F50" i="3"/>
  <c r="I44" i="3"/>
  <c r="L44" i="3"/>
  <c r="F19" i="3"/>
  <c r="I53" i="3"/>
  <c r="L53" i="3"/>
  <c r="O53" i="3"/>
  <c r="I40" i="3"/>
  <c r="O40" i="3"/>
  <c r="L40" i="3"/>
  <c r="I36" i="3"/>
  <c r="L36" i="3"/>
  <c r="O36" i="3"/>
  <c r="F16" i="3"/>
  <c r="F14" i="3"/>
  <c r="L17" i="3"/>
  <c r="F8" i="3"/>
  <c r="O26" i="3"/>
  <c r="I50" i="3"/>
  <c r="I46" i="3"/>
  <c r="L39" i="3"/>
  <c r="S39" i="3"/>
  <c r="O37" i="3"/>
  <c r="O13" i="3"/>
  <c r="I13" i="3"/>
  <c r="O34" i="3"/>
  <c r="L27" i="3"/>
  <c r="L23" i="3"/>
  <c r="AE13" i="3"/>
  <c r="S9" i="3"/>
  <c r="AE23" i="3"/>
  <c r="L35" i="3"/>
  <c r="Y28" i="3"/>
  <c r="L19" i="3"/>
  <c r="I18" i="3"/>
  <c r="I16" i="3"/>
  <c r="L16" i="3"/>
  <c r="AE9" i="3"/>
  <c r="I42" i="3"/>
  <c r="L26" i="3"/>
  <c r="E21" i="9"/>
  <c r="O21" i="3"/>
  <c r="I12" i="3"/>
  <c r="O12" i="3"/>
  <c r="G12" i="9"/>
  <c r="AE35" i="3"/>
  <c r="Q57" i="3"/>
  <c r="R57" i="3" s="1"/>
  <c r="O51" i="3"/>
  <c r="S50" i="3"/>
  <c r="Q49" i="3"/>
  <c r="R49" i="3" s="1"/>
  <c r="S41" i="3"/>
  <c r="O39" i="3"/>
  <c r="I31" i="3"/>
  <c r="S30" i="3"/>
  <c r="O27" i="3"/>
  <c r="I24" i="3"/>
  <c r="O24" i="3"/>
  <c r="S24" i="3"/>
  <c r="O17" i="3"/>
  <c r="L15" i="3"/>
  <c r="O15" i="3"/>
  <c r="I15" i="3"/>
  <c r="L14" i="3"/>
  <c r="E37" i="9"/>
  <c r="I37" i="3"/>
  <c r="L34" i="3"/>
  <c r="Q30" i="3"/>
  <c r="R30" i="3" s="1"/>
  <c r="I26" i="3"/>
  <c r="AE22" i="3"/>
  <c r="O18" i="3"/>
  <c r="L18" i="3"/>
  <c r="O9" i="3"/>
  <c r="S51" i="3"/>
  <c r="O42" i="3"/>
  <c r="O35" i="3"/>
  <c r="O30" i="3"/>
  <c r="O25" i="3"/>
  <c r="S25" i="3"/>
  <c r="L50" i="3"/>
  <c r="S35" i="3"/>
  <c r="L31" i="3"/>
  <c r="I27" i="3"/>
  <c r="I23" i="3"/>
  <c r="I17" i="3"/>
  <c r="S10" i="3"/>
  <c r="O22" i="3"/>
  <c r="O14" i="3"/>
  <c r="I14" i="3"/>
  <c r="Q29" i="3"/>
  <c r="R29" i="3" s="1"/>
  <c r="F29" i="3"/>
  <c r="AE27" i="3"/>
  <c r="S22" i="3"/>
  <c r="O20" i="3"/>
  <c r="L8" i="3"/>
  <c r="Q33" i="3"/>
  <c r="R33" i="3" s="1"/>
  <c r="F33" i="3"/>
  <c r="AE31" i="3"/>
  <c r="S29" i="3"/>
  <c r="S28" i="3"/>
  <c r="L22" i="3"/>
  <c r="O7" i="3"/>
  <c r="I8" i="3"/>
  <c r="O8" i="3"/>
  <c r="L9" i="3"/>
  <c r="AE19" i="3"/>
  <c r="AE7" i="3"/>
  <c r="Q9" i="3"/>
  <c r="R9" i="3" s="1"/>
  <c r="F9" i="3"/>
  <c r="L6" i="3"/>
  <c r="I6" i="3"/>
  <c r="S6" i="3"/>
  <c r="L7" i="3"/>
  <c r="O6" i="3"/>
  <c r="F39" i="4"/>
  <c r="X46" i="4"/>
  <c r="Y46" i="4"/>
  <c r="F38" i="4"/>
  <c r="X34" i="4"/>
  <c r="Y34" i="4"/>
  <c r="X51" i="4"/>
  <c r="Y51" i="4"/>
  <c r="Y50" i="4"/>
  <c r="X50" i="4"/>
  <c r="F40" i="4"/>
  <c r="F29" i="4"/>
  <c r="F13" i="4"/>
  <c r="F36" i="4"/>
  <c r="X30" i="4"/>
  <c r="Y30" i="4"/>
  <c r="F37" i="4"/>
  <c r="X42" i="4"/>
  <c r="Y42" i="4"/>
  <c r="F48" i="4"/>
  <c r="X58" i="4"/>
  <c r="Y58" i="4"/>
  <c r="X52" i="4"/>
  <c r="Y52" i="4"/>
  <c r="O34" i="4"/>
  <c r="I25" i="4"/>
  <c r="L25" i="4"/>
  <c r="O25" i="4"/>
  <c r="O11" i="4"/>
  <c r="AE10" i="4"/>
  <c r="AE9" i="4"/>
  <c r="I37" i="4"/>
  <c r="G23" i="9"/>
  <c r="I23" i="4"/>
  <c r="F14" i="4"/>
  <c r="Q14" i="4"/>
  <c r="R14" i="4" s="1"/>
  <c r="L39" i="4"/>
  <c r="O38" i="4"/>
  <c r="AE17" i="4"/>
  <c r="F33" i="4"/>
  <c r="Q33" i="4"/>
  <c r="R33" i="4" s="1"/>
  <c r="F30" i="4"/>
  <c r="F22" i="4"/>
  <c r="Q22" i="4"/>
  <c r="R22" i="4" s="1"/>
  <c r="I13" i="4"/>
  <c r="L13" i="4"/>
  <c r="O13" i="4"/>
  <c r="F54" i="4"/>
  <c r="AE25" i="4"/>
  <c r="I11" i="4"/>
  <c r="O57" i="4"/>
  <c r="S58" i="4"/>
  <c r="L56" i="4"/>
  <c r="S50" i="4"/>
  <c r="L44" i="4"/>
  <c r="O41" i="4"/>
  <c r="G29" i="9"/>
  <c r="I21" i="4"/>
  <c r="L21" i="4"/>
  <c r="O21" i="4"/>
  <c r="S21" i="4"/>
  <c r="AE55" i="4"/>
  <c r="O56" i="4"/>
  <c r="L48" i="4"/>
  <c r="F58" i="4"/>
  <c r="I57" i="4"/>
  <c r="J55" i="9"/>
  <c r="O53" i="4"/>
  <c r="S52" i="4"/>
  <c r="F50" i="4"/>
  <c r="I49" i="4"/>
  <c r="I48" i="4"/>
  <c r="S47" i="4"/>
  <c r="O45" i="4"/>
  <c r="S43" i="4"/>
  <c r="L41" i="4"/>
  <c r="S34" i="4"/>
  <c r="I31" i="4"/>
  <c r="I20" i="4"/>
  <c r="G19" i="9"/>
  <c r="I19" i="4"/>
  <c r="L49" i="4"/>
  <c r="L54" i="4"/>
  <c r="AE51" i="4"/>
  <c r="L40" i="4"/>
  <c r="S40" i="4"/>
  <c r="AE36" i="4"/>
  <c r="S36" i="4"/>
  <c r="L36" i="4"/>
  <c r="F34" i="4"/>
  <c r="L32" i="4"/>
  <c r="I29" i="4"/>
  <c r="O29" i="4"/>
  <c r="F28" i="4"/>
  <c r="O15" i="4"/>
  <c r="AE14" i="4"/>
  <c r="F53" i="4"/>
  <c r="L57" i="4"/>
  <c r="O55" i="4"/>
  <c r="I55" i="4"/>
  <c r="O46" i="4"/>
  <c r="L45" i="4"/>
  <c r="O42" i="4"/>
  <c r="O39" i="4"/>
  <c r="I38" i="4"/>
  <c r="J38" i="9"/>
  <c r="O37" i="4"/>
  <c r="O35" i="4"/>
  <c r="S31" i="4"/>
  <c r="I28" i="4"/>
  <c r="I27" i="4"/>
  <c r="F18" i="4"/>
  <c r="Q18" i="4"/>
  <c r="R18" i="4" s="1"/>
  <c r="O23" i="4"/>
  <c r="I54" i="4"/>
  <c r="L35" i="4"/>
  <c r="AE29" i="4"/>
  <c r="F26" i="4"/>
  <c r="Q26" i="4"/>
  <c r="R26" i="4" s="1"/>
  <c r="I17" i="4"/>
  <c r="L17" i="4"/>
  <c r="O17" i="4"/>
  <c r="F9" i="4"/>
  <c r="Q9" i="4"/>
  <c r="R9" i="4" s="1"/>
  <c r="I39" i="4"/>
  <c r="F32" i="4"/>
  <c r="L23" i="4"/>
  <c r="E15" i="9"/>
  <c r="I15" i="4"/>
  <c r="I34" i="4"/>
  <c r="O28" i="4"/>
  <c r="S26" i="4"/>
  <c r="O24" i="4"/>
  <c r="S22" i="4"/>
  <c r="O20" i="4"/>
  <c r="S18" i="4"/>
  <c r="O16" i="4"/>
  <c r="S14" i="4"/>
  <c r="O12" i="4"/>
  <c r="S10" i="4"/>
  <c r="L24" i="4"/>
  <c r="L16" i="4"/>
  <c r="L12" i="4"/>
  <c r="S28" i="4"/>
  <c r="S24" i="4"/>
  <c r="S20" i="4"/>
  <c r="S16" i="4"/>
  <c r="S12" i="4"/>
  <c r="Q10" i="4"/>
  <c r="R10" i="4" s="1"/>
  <c r="S8" i="4"/>
  <c r="L9" i="4"/>
  <c r="I9" i="4"/>
  <c r="L6" i="4"/>
  <c r="I6" i="4"/>
  <c r="O6" i="4"/>
  <c r="F33" i="5"/>
  <c r="F15" i="5"/>
  <c r="F21" i="5"/>
  <c r="F37" i="5"/>
  <c r="F30" i="5"/>
  <c r="Q51" i="5"/>
  <c r="R51" i="5" s="1"/>
  <c r="F34" i="5"/>
  <c r="L18" i="5"/>
  <c r="O18" i="5"/>
  <c r="Q44" i="5"/>
  <c r="R44" i="5" s="1"/>
  <c r="I30" i="5"/>
  <c r="E28" i="9"/>
  <c r="I28" i="5"/>
  <c r="O28" i="5"/>
  <c r="F7" i="5"/>
  <c r="Q53" i="5"/>
  <c r="R53" i="5" s="1"/>
  <c r="O50" i="5"/>
  <c r="I46" i="5"/>
  <c r="I41" i="5"/>
  <c r="F57" i="5"/>
  <c r="S56" i="5"/>
  <c r="O48" i="5"/>
  <c r="L47" i="5"/>
  <c r="AE45" i="5"/>
  <c r="L42" i="5"/>
  <c r="S39" i="5"/>
  <c r="I32" i="5"/>
  <c r="L21" i="5"/>
  <c r="S17" i="5"/>
  <c r="F41" i="5"/>
  <c r="O37" i="5"/>
  <c r="L37" i="5"/>
  <c r="L30" i="5"/>
  <c r="I27" i="5"/>
  <c r="O24" i="5"/>
  <c r="F17" i="5"/>
  <c r="Q57" i="5"/>
  <c r="R57" i="5" s="1"/>
  <c r="AE30" i="5"/>
  <c r="O54" i="5"/>
  <c r="O41" i="5"/>
  <c r="I21" i="5"/>
  <c r="O21" i="5"/>
  <c r="O40" i="5"/>
  <c r="L55" i="5"/>
  <c r="AE54" i="5"/>
  <c r="L52" i="5"/>
  <c r="S48" i="5"/>
  <c r="F43" i="5"/>
  <c r="L40" i="5"/>
  <c r="AE39" i="5"/>
  <c r="L38" i="5"/>
  <c r="O38" i="5"/>
  <c r="O34" i="5"/>
  <c r="S26" i="5"/>
  <c r="Q25" i="5"/>
  <c r="R25" i="5" s="1"/>
  <c r="L24" i="5"/>
  <c r="AE58" i="5"/>
  <c r="L45" i="5"/>
  <c r="AE38" i="5"/>
  <c r="O33" i="5"/>
  <c r="I33" i="5"/>
  <c r="L33" i="5"/>
  <c r="AE20" i="5"/>
  <c r="L54" i="5"/>
  <c r="I54" i="5"/>
  <c r="O46" i="5"/>
  <c r="I45" i="5"/>
  <c r="L43" i="5"/>
  <c r="S43" i="5"/>
  <c r="AE33" i="5"/>
  <c r="F19" i="5"/>
  <c r="I40" i="5"/>
  <c r="O39" i="5"/>
  <c r="Q36" i="5"/>
  <c r="R36" i="5" s="1"/>
  <c r="O19" i="5"/>
  <c r="I19" i="5"/>
  <c r="L19" i="5"/>
  <c r="O15" i="5"/>
  <c r="I15" i="5"/>
  <c r="L15" i="5"/>
  <c r="I13" i="5"/>
  <c r="O13" i="5"/>
  <c r="L13" i="5"/>
  <c r="O52" i="5"/>
  <c r="AE50" i="5"/>
  <c r="I55" i="5"/>
  <c r="I52" i="5"/>
  <c r="S55" i="5"/>
  <c r="F49" i="5"/>
  <c r="S47" i="5"/>
  <c r="I34" i="5"/>
  <c r="L32" i="5"/>
  <c r="I31" i="5"/>
  <c r="G31" i="9"/>
  <c r="J31" i="9"/>
  <c r="O30" i="5"/>
  <c r="L28" i="5"/>
  <c r="AE26" i="5"/>
  <c r="Q49" i="5"/>
  <c r="R49" i="5" s="1"/>
  <c r="Q48" i="5"/>
  <c r="R48" i="5" s="1"/>
  <c r="O47" i="5"/>
  <c r="S42" i="5"/>
  <c r="L41" i="5"/>
  <c r="S38" i="5"/>
  <c r="I37" i="5"/>
  <c r="O27" i="5"/>
  <c r="Q26" i="5"/>
  <c r="R26" i="5" s="1"/>
  <c r="I23" i="5"/>
  <c r="O23" i="5"/>
  <c r="S23" i="5"/>
  <c r="L23" i="5"/>
  <c r="I18" i="5"/>
  <c r="AE34" i="5"/>
  <c r="L20" i="5"/>
  <c r="L14" i="5"/>
  <c r="AE23" i="5"/>
  <c r="AE14" i="5"/>
  <c r="O12" i="5"/>
  <c r="F9" i="5"/>
  <c r="S12" i="5"/>
  <c r="E22" i="9"/>
  <c r="L22" i="5"/>
  <c r="L16" i="5"/>
  <c r="E16" i="9"/>
  <c r="E10" i="9"/>
  <c r="L10" i="5"/>
  <c r="AE31" i="5"/>
  <c r="I29" i="5"/>
  <c r="AE22" i="5"/>
  <c r="O20" i="5"/>
  <c r="I12" i="5"/>
  <c r="F11" i="5"/>
  <c r="O7" i="5"/>
  <c r="I7" i="5"/>
  <c r="S36" i="5"/>
  <c r="AE35" i="5"/>
  <c r="S35" i="5"/>
  <c r="S22" i="5"/>
  <c r="S20" i="5"/>
  <c r="I17" i="5"/>
  <c r="O17" i="5"/>
  <c r="S16" i="5"/>
  <c r="O11" i="5"/>
  <c r="I11" i="5"/>
  <c r="S10" i="5"/>
  <c r="L12" i="5"/>
  <c r="M6" i="9"/>
  <c r="O22" i="5"/>
  <c r="I20" i="5"/>
  <c r="AE18" i="5"/>
  <c r="O16" i="5"/>
  <c r="AE12" i="5"/>
  <c r="O10" i="5"/>
  <c r="S8" i="5"/>
  <c r="O9" i="5"/>
  <c r="L8" i="5"/>
  <c r="F47" i="6"/>
  <c r="F57" i="6"/>
  <c r="F46" i="6"/>
  <c r="F39" i="6"/>
  <c r="F49" i="6"/>
  <c r="F42" i="6"/>
  <c r="Q42" i="6"/>
  <c r="R42" i="6" s="1"/>
  <c r="L56" i="6"/>
  <c r="O57" i="6"/>
  <c r="O39" i="6"/>
  <c r="I39" i="6"/>
  <c r="L39" i="6"/>
  <c r="I49" i="6"/>
  <c r="L49" i="6"/>
  <c r="AE49" i="6"/>
  <c r="O48" i="6"/>
  <c r="O48" i="9" s="1"/>
  <c r="E48" i="9"/>
  <c r="I48" i="6"/>
  <c r="Q43" i="6"/>
  <c r="R43" i="6" s="1"/>
  <c r="S43" i="6"/>
  <c r="E58" i="9"/>
  <c r="I58" i="6"/>
  <c r="O55" i="6"/>
  <c r="L55" i="6"/>
  <c r="S55" i="6"/>
  <c r="O51" i="6"/>
  <c r="L51" i="6"/>
  <c r="I51" i="6"/>
  <c r="L42" i="6"/>
  <c r="I57" i="6"/>
  <c r="L57" i="6"/>
  <c r="AE53" i="6"/>
  <c r="Q53" i="6"/>
  <c r="R53" i="6" s="1"/>
  <c r="O50" i="6"/>
  <c r="I46" i="6"/>
  <c r="L46" i="6"/>
  <c r="O46" i="6"/>
  <c r="I35" i="6"/>
  <c r="O35" i="6"/>
  <c r="E35" i="9"/>
  <c r="L35" i="6"/>
  <c r="AE46" i="6"/>
  <c r="AE40" i="6"/>
  <c r="F36" i="6"/>
  <c r="F20" i="6"/>
  <c r="I50" i="6"/>
  <c r="O54" i="6"/>
  <c r="P51" i="9"/>
  <c r="O47" i="6"/>
  <c r="E44" i="9"/>
  <c r="I44" i="6"/>
  <c r="O44" i="6"/>
  <c r="AE42" i="6"/>
  <c r="AE47" i="6"/>
  <c r="S38" i="6"/>
  <c r="O38" i="6"/>
  <c r="AE36" i="6"/>
  <c r="L25" i="6"/>
  <c r="S23" i="6"/>
  <c r="I18" i="6"/>
  <c r="Q18" i="6"/>
  <c r="R18" i="6" s="1"/>
  <c r="O37" i="6"/>
  <c r="Q32" i="6"/>
  <c r="R32" i="6" s="1"/>
  <c r="L22" i="6"/>
  <c r="AE20" i="6"/>
  <c r="M17" i="9"/>
  <c r="I42" i="6"/>
  <c r="P29" i="9"/>
  <c r="I25" i="6"/>
  <c r="L40" i="6"/>
  <c r="I37" i="6"/>
  <c r="S52" i="6"/>
  <c r="AE52" i="6"/>
  <c r="S42" i="6"/>
  <c r="S33" i="6"/>
  <c r="L29" i="6"/>
  <c r="O26" i="6"/>
  <c r="O25" i="6"/>
  <c r="X23" i="6"/>
  <c r="O22" i="6"/>
  <c r="I22" i="6"/>
  <c r="E17" i="9"/>
  <c r="L17" i="6"/>
  <c r="O17" i="6"/>
  <c r="L37" i="6"/>
  <c r="O30" i="6"/>
  <c r="AE27" i="6"/>
  <c r="Y15" i="6"/>
  <c r="X15" i="6"/>
  <c r="S15" i="6"/>
  <c r="AE44" i="6"/>
  <c r="F34" i="6"/>
  <c r="O29" i="6"/>
  <c r="AE56" i="6"/>
  <c r="S45" i="6"/>
  <c r="I41" i="6"/>
  <c r="O40" i="6"/>
  <c r="I34" i="6"/>
  <c r="AE32" i="6"/>
  <c r="S32" i="6"/>
  <c r="L30" i="6"/>
  <c r="L28" i="6"/>
  <c r="Q27" i="6"/>
  <c r="R27" i="6" s="1"/>
  <c r="S26" i="6"/>
  <c r="I24" i="6"/>
  <c r="AE34" i="6"/>
  <c r="S30" i="6"/>
  <c r="E26" i="9"/>
  <c r="I20" i="6"/>
  <c r="I36" i="6"/>
  <c r="I30" i="6"/>
  <c r="L19" i="6"/>
  <c r="E19" i="9"/>
  <c r="I19" i="6"/>
  <c r="J19" i="9"/>
  <c r="M19" i="9"/>
  <c r="L16" i="6"/>
  <c r="L15" i="6"/>
  <c r="F8" i="6"/>
  <c r="S27" i="6"/>
  <c r="AE23" i="6"/>
  <c r="I21" i="6"/>
  <c r="F18" i="6"/>
  <c r="AE15" i="6"/>
  <c r="I13" i="6"/>
  <c r="Q31" i="6"/>
  <c r="R31" i="6" s="1"/>
  <c r="O18" i="6"/>
  <c r="G13" i="9"/>
  <c r="Q12" i="6"/>
  <c r="R12" i="6" s="1"/>
  <c r="O10" i="6"/>
  <c r="I8" i="6"/>
  <c r="L8" i="6"/>
  <c r="F21" i="6"/>
  <c r="L14" i="6"/>
  <c r="F13" i="6"/>
  <c r="I11" i="6"/>
  <c r="AE8" i="6"/>
  <c r="I14" i="6"/>
  <c r="E11" i="9"/>
  <c r="I6" i="6"/>
  <c r="AE12" i="6"/>
  <c r="Q9" i="6"/>
  <c r="R9" i="6" s="1"/>
  <c r="F9" i="6"/>
  <c r="S10" i="6"/>
  <c r="L13" i="6"/>
  <c r="O11" i="6"/>
  <c r="I10" i="6"/>
  <c r="S6" i="6"/>
  <c r="O7" i="6"/>
  <c r="L7" i="6"/>
  <c r="O6" i="6"/>
  <c r="O40" i="7"/>
  <c r="AE34" i="7"/>
  <c r="AE58" i="7"/>
  <c r="L56" i="7"/>
  <c r="O51" i="7"/>
  <c r="S45" i="7"/>
  <c r="L40" i="7"/>
  <c r="AE38" i="7"/>
  <c r="L23" i="7"/>
  <c r="F16" i="7"/>
  <c r="I8" i="7"/>
  <c r="I56" i="7"/>
  <c r="O53" i="7"/>
  <c r="F40" i="7"/>
  <c r="Q30" i="7"/>
  <c r="R30" i="7" s="1"/>
  <c r="Y30" i="7" s="1"/>
  <c r="O20" i="7"/>
  <c r="I54" i="7"/>
  <c r="F23" i="7"/>
  <c r="L20" i="7"/>
  <c r="O16" i="7"/>
  <c r="L14" i="7"/>
  <c r="I44" i="7"/>
  <c r="S33" i="7"/>
  <c r="J53" i="9"/>
  <c r="F29" i="7"/>
  <c r="M16" i="9"/>
  <c r="AE45" i="7"/>
  <c r="AE40" i="7"/>
  <c r="AE33" i="7"/>
  <c r="L30" i="7"/>
  <c r="AE30" i="7"/>
  <c r="I53" i="7"/>
  <c r="AE50" i="7"/>
  <c r="AE46" i="7"/>
  <c r="O38" i="7"/>
  <c r="O26" i="7"/>
  <c r="L25" i="7"/>
  <c r="AE21" i="7"/>
  <c r="I20" i="7"/>
  <c r="L19" i="7"/>
  <c r="L16" i="7"/>
  <c r="O14" i="7"/>
  <c r="P9" i="9"/>
  <c r="I55" i="7"/>
  <c r="I16" i="7"/>
  <c r="AE12" i="7"/>
  <c r="M9" i="9"/>
  <c r="L53" i="7"/>
  <c r="O43" i="7"/>
  <c r="L37" i="7"/>
  <c r="I25" i="7"/>
  <c r="AE24" i="7"/>
  <c r="I18" i="7"/>
  <c r="L9" i="7"/>
  <c r="J9" i="9"/>
  <c r="O32" i="7"/>
  <c r="L29" i="7"/>
  <c r="I9" i="7"/>
  <c r="O8" i="7"/>
  <c r="P7" i="9"/>
  <c r="L55" i="7"/>
  <c r="O54" i="7"/>
  <c r="O50" i="7"/>
  <c r="G47" i="9"/>
  <c r="J44" i="9"/>
  <c r="F39" i="7"/>
  <c r="J30" i="9"/>
  <c r="AE28" i="7"/>
  <c r="F14" i="7"/>
  <c r="S13" i="7"/>
  <c r="G9" i="9"/>
  <c r="M7" i="9"/>
  <c r="G32" i="9"/>
  <c r="O28" i="7"/>
  <c r="I27" i="7"/>
  <c r="AE26" i="7"/>
  <c r="G22" i="9"/>
  <c r="E9" i="9"/>
  <c r="L8" i="7"/>
  <c r="F7" i="7"/>
  <c r="F22" i="7"/>
  <c r="L57" i="7"/>
  <c r="J57" i="9"/>
  <c r="O57" i="7"/>
  <c r="E57" i="9"/>
  <c r="F35" i="7"/>
  <c r="O42" i="7"/>
  <c r="O52" i="7"/>
  <c r="I52" i="7"/>
  <c r="L52" i="7"/>
  <c r="F47" i="7"/>
  <c r="I46" i="7"/>
  <c r="I41" i="7"/>
  <c r="L41" i="7"/>
  <c r="O41" i="7"/>
  <c r="F11" i="7"/>
  <c r="E51" i="9"/>
  <c r="I51" i="7"/>
  <c r="L51" i="7"/>
  <c r="I42" i="7"/>
  <c r="AE41" i="7"/>
  <c r="AE51" i="7"/>
  <c r="O56" i="7"/>
  <c r="E56" i="9"/>
  <c r="F42" i="7"/>
  <c r="F21" i="7"/>
  <c r="L49" i="7"/>
  <c r="J49" i="9"/>
  <c r="M49" i="9"/>
  <c r="O49" i="7"/>
  <c r="P49" i="9"/>
  <c r="E49" i="9"/>
  <c r="F37" i="7"/>
  <c r="X15" i="7"/>
  <c r="Y15" i="7"/>
  <c r="F10" i="7"/>
  <c r="I57" i="7"/>
  <c r="F26" i="7"/>
  <c r="F48" i="7"/>
  <c r="F34" i="7"/>
  <c r="F43" i="7"/>
  <c r="L32" i="7"/>
  <c r="AE31" i="7"/>
  <c r="X30" i="7"/>
  <c r="P28" i="9"/>
  <c r="O27" i="7"/>
  <c r="G18" i="9"/>
  <c r="F44" i="7"/>
  <c r="O39" i="7"/>
  <c r="G37" i="9"/>
  <c r="E36" i="9"/>
  <c r="I36" i="7"/>
  <c r="Q29" i="7"/>
  <c r="R29" i="7" s="1"/>
  <c r="I24" i="7"/>
  <c r="I24" i="9" s="1"/>
  <c r="L22" i="7"/>
  <c r="O22" i="7"/>
  <c r="F18" i="7"/>
  <c r="I11" i="7"/>
  <c r="O11" i="7"/>
  <c r="M39" i="9"/>
  <c r="G24" i="9"/>
  <c r="AE22" i="7"/>
  <c r="P21" i="9"/>
  <c r="P17" i="9"/>
  <c r="F15" i="7"/>
  <c r="I10" i="7"/>
  <c r="AE57" i="7"/>
  <c r="G55" i="9"/>
  <c r="AE49" i="7"/>
  <c r="O47" i="7"/>
  <c r="S43" i="7"/>
  <c r="O35" i="7"/>
  <c r="I32" i="7"/>
  <c r="I31" i="7"/>
  <c r="E31" i="9"/>
  <c r="O29" i="7"/>
  <c r="M28" i="9"/>
  <c r="L27" i="7"/>
  <c r="AE25" i="7"/>
  <c r="H23" i="9"/>
  <c r="O23" i="7"/>
  <c r="F19" i="7"/>
  <c r="L12" i="7"/>
  <c r="L10" i="7"/>
  <c r="G10" i="9"/>
  <c r="M10" i="9"/>
  <c r="O10" i="7"/>
  <c r="J12" i="9"/>
  <c r="AE10" i="7"/>
  <c r="O37" i="7"/>
  <c r="I37" i="7"/>
  <c r="F32" i="7"/>
  <c r="AE27" i="7"/>
  <c r="F53" i="7"/>
  <c r="M47" i="9"/>
  <c r="O46" i="7"/>
  <c r="O44" i="7"/>
  <c r="G39" i="9"/>
  <c r="O36" i="7"/>
  <c r="L35" i="7"/>
  <c r="I34" i="7"/>
  <c r="O25" i="7"/>
  <c r="S25" i="7"/>
  <c r="M22" i="9"/>
  <c r="O13" i="7"/>
  <c r="L58" i="7"/>
  <c r="L50" i="7"/>
  <c r="M48" i="9"/>
  <c r="L43" i="7"/>
  <c r="L42" i="7"/>
  <c r="O31" i="7"/>
  <c r="I28" i="7"/>
  <c r="L26" i="7"/>
  <c r="S26" i="7"/>
  <c r="M23" i="9"/>
  <c r="I21" i="7"/>
  <c r="O18" i="7"/>
  <c r="I17" i="7"/>
  <c r="L39" i="7"/>
  <c r="J58" i="9"/>
  <c r="O55" i="7"/>
  <c r="S54" i="7"/>
  <c r="L48" i="7"/>
  <c r="L47" i="7"/>
  <c r="L44" i="7"/>
  <c r="S42" i="7"/>
  <c r="L36" i="7"/>
  <c r="AE35" i="7"/>
  <c r="L34" i="7"/>
  <c r="I29" i="7"/>
  <c r="G28" i="9"/>
  <c r="O24" i="7"/>
  <c r="G21" i="9"/>
  <c r="M18" i="9"/>
  <c r="I14" i="7"/>
  <c r="L11" i="7"/>
  <c r="I39" i="7"/>
  <c r="M37" i="9"/>
  <c r="E12" i="9"/>
  <c r="I12" i="7"/>
  <c r="O12" i="7"/>
  <c r="L24" i="7"/>
  <c r="I22" i="7"/>
  <c r="I35" i="7"/>
  <c r="O21" i="7"/>
  <c r="M21" i="9"/>
  <c r="O17" i="7"/>
  <c r="L17" i="7"/>
  <c r="AE14" i="7"/>
  <c r="AE18" i="7"/>
  <c r="P16" i="9"/>
  <c r="AE39" i="7"/>
  <c r="AE15" i="7"/>
  <c r="I13" i="7"/>
  <c r="I7" i="7"/>
  <c r="L6" i="7"/>
  <c r="S7" i="7"/>
  <c r="J6" i="9"/>
  <c r="I6" i="7"/>
  <c r="O7" i="7"/>
  <c r="L7" i="7"/>
  <c r="O6" i="7"/>
  <c r="X43" i="8"/>
  <c r="Y43" i="8"/>
  <c r="F56" i="8"/>
  <c r="F57" i="8"/>
  <c r="X58" i="8"/>
  <c r="Y58" i="8"/>
  <c r="F44" i="8"/>
  <c r="F51" i="8"/>
  <c r="Q48" i="8"/>
  <c r="R48" i="8" s="1"/>
  <c r="S39" i="8"/>
  <c r="L26" i="8"/>
  <c r="F23" i="8"/>
  <c r="X9" i="8"/>
  <c r="Y9" i="8"/>
  <c r="F29" i="8"/>
  <c r="Q29" i="8"/>
  <c r="R29" i="8" s="1"/>
  <c r="F26" i="8"/>
  <c r="I49" i="8"/>
  <c r="E42" i="9"/>
  <c r="P50" i="9"/>
  <c r="F35" i="8"/>
  <c r="I27" i="8"/>
  <c r="I27" i="9" s="1"/>
  <c r="AE58" i="8"/>
  <c r="Q55" i="8"/>
  <c r="R55" i="8" s="1"/>
  <c r="F58" i="8"/>
  <c r="AE55" i="8"/>
  <c r="E53" i="9"/>
  <c r="J47" i="9"/>
  <c r="M34" i="9"/>
  <c r="P34" i="9"/>
  <c r="E34" i="9"/>
  <c r="P33" i="9"/>
  <c r="F54" i="8"/>
  <c r="M51" i="9"/>
  <c r="M50" i="9"/>
  <c r="AE49" i="8"/>
  <c r="L49" i="8"/>
  <c r="L49" i="9" s="1"/>
  <c r="G41" i="9"/>
  <c r="O37" i="8"/>
  <c r="AE41" i="8"/>
  <c r="F12" i="8"/>
  <c r="Q49" i="8"/>
  <c r="R49" i="8" s="1"/>
  <c r="AE47" i="8"/>
  <c r="J46" i="9"/>
  <c r="L37" i="8"/>
  <c r="P56" i="9"/>
  <c r="AE46" i="8"/>
  <c r="F15" i="8"/>
  <c r="E50" i="9"/>
  <c r="F43" i="8"/>
  <c r="G40" i="9"/>
  <c r="I30" i="8"/>
  <c r="I30" i="9" s="1"/>
  <c r="Q30" i="8"/>
  <c r="R30" i="8" s="1"/>
  <c r="I43" i="8"/>
  <c r="AE43" i="8"/>
  <c r="F22" i="8"/>
  <c r="G52" i="9"/>
  <c r="M52" i="9"/>
  <c r="F48" i="8"/>
  <c r="J45" i="9"/>
  <c r="P45" i="9"/>
  <c r="E25" i="9"/>
  <c r="G25" i="9"/>
  <c r="J25" i="9"/>
  <c r="Q21" i="8"/>
  <c r="R21" i="8" s="1"/>
  <c r="F21" i="8"/>
  <c r="Y16" i="8"/>
  <c r="X16" i="8"/>
  <c r="F10" i="8"/>
  <c r="Q19" i="8"/>
  <c r="R19" i="8" s="1"/>
  <c r="F19" i="8"/>
  <c r="L48" i="8"/>
  <c r="O43" i="8"/>
  <c r="I21" i="8"/>
  <c r="P18" i="9"/>
  <c r="AE15" i="8"/>
  <c r="Q14" i="8"/>
  <c r="R14" i="8" s="1"/>
  <c r="AE26" i="8"/>
  <c r="G36" i="9"/>
  <c r="Q31" i="8"/>
  <c r="R31" i="8" s="1"/>
  <c r="F30" i="8"/>
  <c r="Q28" i="8"/>
  <c r="R28" i="8" s="1"/>
  <c r="F11" i="8"/>
  <c r="P10" i="9"/>
  <c r="G8" i="9"/>
  <c r="M8" i="9"/>
  <c r="E20" i="9"/>
  <c r="F16" i="8"/>
  <c r="L36" i="8"/>
  <c r="S17" i="8"/>
  <c r="L9" i="8"/>
  <c r="E39" i="9"/>
  <c r="P36" i="9"/>
  <c r="M32" i="9"/>
  <c r="M30" i="9"/>
  <c r="I17" i="8"/>
  <c r="F13" i="8"/>
  <c r="P11" i="9"/>
  <c r="S6" i="8"/>
  <c r="Q38" i="8"/>
  <c r="R38" i="8" s="1"/>
  <c r="AE38" i="8"/>
  <c r="O21" i="8"/>
  <c r="M11" i="9"/>
  <c r="Q17" i="8"/>
  <c r="R17" i="8" s="1"/>
  <c r="I9" i="8"/>
  <c r="I9" i="9" s="1"/>
  <c r="E18" i="9"/>
  <c r="P8" i="9"/>
  <c r="S29" i="8"/>
  <c r="O23" i="8"/>
  <c r="O23" i="9" s="1"/>
  <c r="S19" i="8"/>
  <c r="F9" i="8"/>
  <c r="J7" i="9"/>
  <c r="J22" i="9" l="1"/>
  <c r="J36" i="9"/>
  <c r="H38" i="9"/>
  <c r="G46" i="9"/>
  <c r="O53" i="9"/>
  <c r="Q19" i="7"/>
  <c r="R19" i="7" s="1"/>
  <c r="Y19" i="7" s="1"/>
  <c r="P53" i="9"/>
  <c r="E55" i="9"/>
  <c r="P22" i="9"/>
  <c r="J26" i="9"/>
  <c r="E40" i="9"/>
  <c r="G15" i="9"/>
  <c r="O21" i="9"/>
  <c r="P57" i="9"/>
  <c r="E46" i="9"/>
  <c r="P42" i="9"/>
  <c r="X50" i="5"/>
  <c r="P41" i="9"/>
  <c r="S34" i="7"/>
  <c r="H43" i="9"/>
  <c r="J27" i="9"/>
  <c r="S20" i="7"/>
  <c r="P23" i="9"/>
  <c r="Y35" i="5"/>
  <c r="M42" i="9"/>
  <c r="P35" i="9"/>
  <c r="J51" i="9"/>
  <c r="G6" i="9"/>
  <c r="E13" i="9"/>
  <c r="N7" i="9"/>
  <c r="L36" i="9"/>
  <c r="J34" i="9"/>
  <c r="S40" i="5"/>
  <c r="S46" i="7"/>
  <c r="E45" i="9"/>
  <c r="K46" i="9"/>
  <c r="S28" i="1"/>
  <c r="P37" i="9"/>
  <c r="L55" i="9"/>
  <c r="E54" i="9"/>
  <c r="G58" i="9"/>
  <c r="P58" i="9"/>
  <c r="S25" i="4"/>
  <c r="G26" i="9"/>
  <c r="P55" i="9"/>
  <c r="P25" i="9"/>
  <c r="L37" i="9"/>
  <c r="P47" i="9"/>
  <c r="P38" i="9"/>
  <c r="G51" i="9"/>
  <c r="J21" i="9"/>
  <c r="P39" i="9"/>
  <c r="G48" i="9"/>
  <c r="J29" i="9"/>
  <c r="J15" i="9"/>
  <c r="P13" i="9"/>
  <c r="Q16" i="7"/>
  <c r="R16" i="7" s="1"/>
  <c r="S38" i="7"/>
  <c r="S15" i="2"/>
  <c r="P44" i="9"/>
  <c r="M15" i="9"/>
  <c r="P20" i="9"/>
  <c r="M27" i="9"/>
  <c r="J54" i="9"/>
  <c r="Y58" i="5"/>
  <c r="I17" i="9"/>
  <c r="G11" i="9"/>
  <c r="M25" i="9"/>
  <c r="G42" i="9"/>
  <c r="G49" i="9"/>
  <c r="M26" i="9"/>
  <c r="S41" i="1"/>
  <c r="O43" i="9"/>
  <c r="M31" i="9"/>
  <c r="P27" i="9"/>
  <c r="L48" i="9"/>
  <c r="P52" i="9"/>
  <c r="J24" i="9"/>
  <c r="J39" i="9"/>
  <c r="J35" i="9"/>
  <c r="P30" i="9"/>
  <c r="S11" i="1"/>
  <c r="M54" i="9"/>
  <c r="Q25" i="4"/>
  <c r="R25" i="4" s="1"/>
  <c r="X25" i="4" s="1"/>
  <c r="E27" i="9"/>
  <c r="J52" i="9"/>
  <c r="J28" i="9"/>
  <c r="E52" i="9"/>
  <c r="G54" i="9"/>
  <c r="J48" i="9"/>
  <c r="E33" i="9"/>
  <c r="K6" i="9"/>
  <c r="H7" i="9"/>
  <c r="E32" i="9"/>
  <c r="J56" i="9"/>
  <c r="M56" i="9"/>
  <c r="O54" i="9"/>
  <c r="J41" i="9"/>
  <c r="S40" i="1"/>
  <c r="M44" i="9"/>
  <c r="P24" i="9"/>
  <c r="P31" i="9"/>
  <c r="O28" i="9"/>
  <c r="E23" i="9"/>
  <c r="P19" i="9"/>
  <c r="L26" i="9"/>
  <c r="S38" i="2"/>
  <c r="S17" i="7"/>
  <c r="S21" i="6"/>
  <c r="X19" i="7"/>
  <c r="S18" i="2"/>
  <c r="Q32" i="4"/>
  <c r="R32" i="4" s="1"/>
  <c r="Y32" i="4" s="1"/>
  <c r="Q57" i="4"/>
  <c r="R57" i="4" s="1"/>
  <c r="S17" i="3"/>
  <c r="S49" i="2"/>
  <c r="AF16" i="10"/>
  <c r="S28" i="5"/>
  <c r="P40" i="9"/>
  <c r="S33" i="5"/>
  <c r="M35" i="9"/>
  <c r="S42" i="3"/>
  <c r="J50" i="9"/>
  <c r="S46" i="2"/>
  <c r="G35" i="9"/>
  <c r="F46" i="7"/>
  <c r="S44" i="5"/>
  <c r="Q20" i="7"/>
  <c r="R20" i="7" s="1"/>
  <c r="X20" i="7" s="1"/>
  <c r="S56" i="4"/>
  <c r="M57" i="9"/>
  <c r="P6" i="9"/>
  <c r="Q56" i="6"/>
  <c r="R56" i="6" s="1"/>
  <c r="Y56" i="6" s="1"/>
  <c r="G56" i="9"/>
  <c r="S48" i="6"/>
  <c r="S41" i="5"/>
  <c r="S32" i="5"/>
  <c r="S13" i="4"/>
  <c r="S48" i="4"/>
  <c r="P48" i="9"/>
  <c r="Q45" i="7"/>
  <c r="R45" i="7" s="1"/>
  <c r="Y45" i="7" s="1"/>
  <c r="S50" i="7"/>
  <c r="G16" i="9"/>
  <c r="M58" i="9"/>
  <c r="G50" i="9"/>
  <c r="S36" i="7"/>
  <c r="S24" i="6"/>
  <c r="P14" i="9"/>
  <c r="S52" i="5"/>
  <c r="Q20" i="3"/>
  <c r="R20" i="3" s="1"/>
  <c r="X20" i="3" s="1"/>
  <c r="J8" i="9"/>
  <c r="L21" i="9"/>
  <c r="N26" i="9"/>
  <c r="I8" i="9"/>
  <c r="S53" i="7"/>
  <c r="Q49" i="4"/>
  <c r="R49" i="4" s="1"/>
  <c r="Y49" i="4" s="1"/>
  <c r="K26" i="9"/>
  <c r="H54" i="9"/>
  <c r="S29" i="6"/>
  <c r="L46" i="7"/>
  <c r="L46" i="9" s="1"/>
  <c r="S34" i="5"/>
  <c r="S45" i="5"/>
  <c r="P15" i="9"/>
  <c r="K45" i="9"/>
  <c r="S38" i="3"/>
  <c r="E30" i="9"/>
  <c r="I11" i="9"/>
  <c r="S12" i="8"/>
  <c r="M12" i="9"/>
  <c r="P46" i="9"/>
  <c r="P12" i="9"/>
  <c r="I21" i="9"/>
  <c r="I50" i="8"/>
  <c r="I50" i="9" s="1"/>
  <c r="H50" i="9"/>
  <c r="M41" i="9"/>
  <c r="I44" i="8"/>
  <c r="H44" i="9"/>
  <c r="I49" i="9"/>
  <c r="S40" i="7"/>
  <c r="F45" i="7"/>
  <c r="Q21" i="6"/>
  <c r="R21" i="6" s="1"/>
  <c r="X21" i="6" s="1"/>
  <c r="S39" i="6"/>
  <c r="S26" i="3"/>
  <c r="O9" i="9"/>
  <c r="N47" i="9"/>
  <c r="H8" i="9"/>
  <c r="N23" i="9"/>
  <c r="N21" i="9"/>
  <c r="L53" i="9"/>
  <c r="K28" i="9"/>
  <c r="O31" i="9"/>
  <c r="L38" i="9"/>
  <c r="O56" i="9"/>
  <c r="L44" i="9"/>
  <c r="H11" i="9"/>
  <c r="H20" i="9"/>
  <c r="M43" i="9"/>
  <c r="H35" i="9"/>
  <c r="N55" i="9"/>
  <c r="O47" i="9"/>
  <c r="N58" i="9"/>
  <c r="K48" i="9"/>
  <c r="N39" i="9"/>
  <c r="I20" i="9"/>
  <c r="I35" i="9"/>
  <c r="O55" i="9"/>
  <c r="H21" i="9"/>
  <c r="L23" i="8"/>
  <c r="L23" i="9" s="1"/>
  <c r="K23" i="9"/>
  <c r="O57" i="8"/>
  <c r="O57" i="9" s="1"/>
  <c r="N57" i="9"/>
  <c r="O35" i="8"/>
  <c r="O35" i="9" s="1"/>
  <c r="N35" i="9"/>
  <c r="S32" i="7"/>
  <c r="S14" i="7"/>
  <c r="Q53" i="7"/>
  <c r="R53" i="7" s="1"/>
  <c r="Y53" i="7" s="1"/>
  <c r="H13" i="9"/>
  <c r="N48" i="9"/>
  <c r="K9" i="9"/>
  <c r="N29" i="9"/>
  <c r="O58" i="9"/>
  <c r="O39" i="9"/>
  <c r="O26" i="9"/>
  <c r="I54" i="9"/>
  <c r="H6" i="9"/>
  <c r="L45" i="9"/>
  <c r="H39" i="9"/>
  <c r="P32" i="9"/>
  <c r="M36" i="9"/>
  <c r="J17" i="9"/>
  <c r="L25" i="8"/>
  <c r="L25" i="9" s="1"/>
  <c r="K25" i="9"/>
  <c r="O10" i="8"/>
  <c r="O10" i="9" s="1"/>
  <c r="N10" i="9"/>
  <c r="J11" i="9"/>
  <c r="I37" i="8"/>
  <c r="I37" i="9" s="1"/>
  <c r="H37" i="9"/>
  <c r="O45" i="8"/>
  <c r="O45" i="9" s="1"/>
  <c r="N45" i="9"/>
  <c r="E41" i="9"/>
  <c r="S33" i="8"/>
  <c r="M33" i="9"/>
  <c r="L56" i="8"/>
  <c r="L56" i="9" s="1"/>
  <c r="K56" i="9"/>
  <c r="S50" i="1"/>
  <c r="I13" i="9"/>
  <c r="M29" i="9"/>
  <c r="H49" i="9"/>
  <c r="O29" i="9"/>
  <c r="K16" i="9"/>
  <c r="G7" i="9"/>
  <c r="H58" i="9"/>
  <c r="K58" i="9"/>
  <c r="N37" i="9"/>
  <c r="H48" i="9"/>
  <c r="H31" i="9"/>
  <c r="O33" i="8"/>
  <c r="O33" i="9" s="1"/>
  <c r="N33" i="9"/>
  <c r="S27" i="8"/>
  <c r="G27" i="9"/>
  <c r="L9" i="9"/>
  <c r="O24" i="8"/>
  <c r="O24" i="9" s="1"/>
  <c r="N24" i="9"/>
  <c r="I56" i="8"/>
  <c r="H56" i="9"/>
  <c r="O8" i="8"/>
  <c r="O8" i="9" s="1"/>
  <c r="N8" i="9"/>
  <c r="I18" i="8"/>
  <c r="I18" i="9" s="1"/>
  <c r="H18" i="9"/>
  <c r="S32" i="8"/>
  <c r="J32" i="9"/>
  <c r="O12" i="8"/>
  <c r="O12" i="9" s="1"/>
  <c r="N12" i="9"/>
  <c r="O18" i="8"/>
  <c r="O18" i="9" s="1"/>
  <c r="N18" i="9"/>
  <c r="I12" i="8"/>
  <c r="I12" i="9" s="1"/>
  <c r="H12" i="9"/>
  <c r="L39" i="8"/>
  <c r="L39" i="9" s="1"/>
  <c r="K39" i="9"/>
  <c r="P26" i="9"/>
  <c r="L33" i="8"/>
  <c r="L33" i="9" s="1"/>
  <c r="K33" i="9"/>
  <c r="L35" i="8"/>
  <c r="L35" i="9" s="1"/>
  <c r="K35" i="9"/>
  <c r="S37" i="6"/>
  <c r="Q12" i="3"/>
  <c r="R12" i="3" s="1"/>
  <c r="X12" i="3" s="1"/>
  <c r="J14" i="9"/>
  <c r="K30" i="9"/>
  <c r="H53" i="9"/>
  <c r="E14" i="9"/>
  <c r="N30" i="9"/>
  <c r="H34" i="9"/>
  <c r="L16" i="9"/>
  <c r="G14" i="9"/>
  <c r="G33" i="9"/>
  <c r="N9" i="9"/>
  <c r="N6" i="9"/>
  <c r="I58" i="9"/>
  <c r="K7" i="9"/>
  <c r="H29" i="9"/>
  <c r="L58" i="9"/>
  <c r="H9" i="9"/>
  <c r="I48" i="9"/>
  <c r="I31" i="9"/>
  <c r="L10" i="8"/>
  <c r="L10" i="9" s="1"/>
  <c r="K10" i="9"/>
  <c r="L54" i="8"/>
  <c r="L54" i="9" s="1"/>
  <c r="K54" i="9"/>
  <c r="I45" i="8"/>
  <c r="I45" i="9" s="1"/>
  <c r="H45" i="9"/>
  <c r="L57" i="8"/>
  <c r="L57" i="9" s="1"/>
  <c r="K57" i="9"/>
  <c r="I33" i="8"/>
  <c r="I33" i="9" s="1"/>
  <c r="H33" i="9"/>
  <c r="S21" i="3"/>
  <c r="S45" i="3"/>
  <c r="L30" i="9"/>
  <c r="I53" i="9"/>
  <c r="O30" i="9"/>
  <c r="I34" i="9"/>
  <c r="K29" i="9"/>
  <c r="N15" i="9"/>
  <c r="N38" i="9"/>
  <c r="L7" i="9"/>
  <c r="K22" i="9"/>
  <c r="N14" i="9"/>
  <c r="N54" i="9"/>
  <c r="I29" i="9"/>
  <c r="N36" i="9"/>
  <c r="H19" i="9"/>
  <c r="I41" i="8"/>
  <c r="I41" i="9" s="1"/>
  <c r="H41" i="9"/>
  <c r="L12" i="8"/>
  <c r="L12" i="9" s="1"/>
  <c r="K12" i="9"/>
  <c r="G30" i="9"/>
  <c r="O40" i="8"/>
  <c r="O40" i="9" s="1"/>
  <c r="N40" i="9"/>
  <c r="L40" i="8"/>
  <c r="L40" i="9" s="1"/>
  <c r="K40" i="9"/>
  <c r="L50" i="8"/>
  <c r="L50" i="9" s="1"/>
  <c r="K50" i="9"/>
  <c r="I10" i="8"/>
  <c r="I10" i="9" s="1"/>
  <c r="H10" i="9"/>
  <c r="L18" i="8"/>
  <c r="L18" i="9" s="1"/>
  <c r="K18" i="9"/>
  <c r="I15" i="8"/>
  <c r="I15" i="9" s="1"/>
  <c r="H15" i="9"/>
  <c r="I36" i="8"/>
  <c r="I36" i="9" s="1"/>
  <c r="H36" i="9"/>
  <c r="G45" i="9"/>
  <c r="M40" i="9"/>
  <c r="G34" i="9"/>
  <c r="G57" i="9"/>
  <c r="S6" i="4"/>
  <c r="S55" i="4"/>
  <c r="X55" i="3"/>
  <c r="S51" i="1"/>
  <c r="K15" i="9"/>
  <c r="K31" i="9"/>
  <c r="M55" i="9"/>
  <c r="V55" i="9" s="1"/>
  <c r="L29" i="9"/>
  <c r="O15" i="9"/>
  <c r="F47" i="9"/>
  <c r="J13" i="9"/>
  <c r="K36" i="9"/>
  <c r="N49" i="9"/>
  <c r="P54" i="9"/>
  <c r="L22" i="9"/>
  <c r="O14" i="9"/>
  <c r="K43" i="9"/>
  <c r="H27" i="9"/>
  <c r="O36" i="9"/>
  <c r="I19" i="9"/>
  <c r="K17" i="9"/>
  <c r="L15" i="9"/>
  <c r="L31" i="9"/>
  <c r="M45" i="9"/>
  <c r="H14" i="9"/>
  <c r="O49" i="9"/>
  <c r="N43" i="9"/>
  <c r="K24" i="9"/>
  <c r="L43" i="9"/>
  <c r="G38" i="9"/>
  <c r="K42" i="9"/>
  <c r="L20" i="8"/>
  <c r="K20" i="9"/>
  <c r="G44" i="9"/>
  <c r="S10" i="8"/>
  <c r="J10" i="9"/>
  <c r="S23" i="8"/>
  <c r="J23" i="9"/>
  <c r="L52" i="8"/>
  <c r="L52" i="9" s="1"/>
  <c r="K52" i="9"/>
  <c r="O42" i="8"/>
  <c r="O42" i="9" s="1"/>
  <c r="N42" i="9"/>
  <c r="O22" i="8"/>
  <c r="O22" i="9" s="1"/>
  <c r="N22" i="9"/>
  <c r="O27" i="8"/>
  <c r="O27" i="9" s="1"/>
  <c r="N27" i="9"/>
  <c r="S24" i="8"/>
  <c r="M24" i="9"/>
  <c r="O52" i="8"/>
  <c r="O52" i="9" s="1"/>
  <c r="N52" i="9"/>
  <c r="I47" i="8"/>
  <c r="H47" i="9"/>
  <c r="S42" i="8"/>
  <c r="J42" i="9"/>
  <c r="S50" i="6"/>
  <c r="S19" i="1"/>
  <c r="L17" i="9"/>
  <c r="N16" i="9"/>
  <c r="N17" i="9"/>
  <c r="K49" i="9"/>
  <c r="N53" i="9"/>
  <c r="I14" i="9"/>
  <c r="N13" i="9"/>
  <c r="L24" i="9"/>
  <c r="G43" i="9"/>
  <c r="H17" i="9"/>
  <c r="H16" i="9"/>
  <c r="K19" i="9"/>
  <c r="I32" i="8"/>
  <c r="I32" i="9" s="1"/>
  <c r="H32" i="9"/>
  <c r="O25" i="8"/>
  <c r="O25" i="9" s="1"/>
  <c r="N25" i="9"/>
  <c r="L11" i="8"/>
  <c r="L11" i="9" s="1"/>
  <c r="K11" i="9"/>
  <c r="E24" i="9"/>
  <c r="H46" i="9"/>
  <c r="I51" i="8"/>
  <c r="I51" i="9" s="1"/>
  <c r="H51" i="9"/>
  <c r="O50" i="8"/>
  <c r="O50" i="9" s="1"/>
  <c r="N50" i="9"/>
  <c r="I42" i="8"/>
  <c r="I42" i="9" s="1"/>
  <c r="H42" i="9"/>
  <c r="S48" i="7"/>
  <c r="L19" i="9"/>
  <c r="P43" i="9"/>
  <c r="O16" i="9"/>
  <c r="K55" i="9"/>
  <c r="O17" i="9"/>
  <c r="H52" i="9"/>
  <c r="G53" i="9"/>
  <c r="O13" i="9"/>
  <c r="H55" i="9"/>
  <c r="H28" i="9"/>
  <c r="K51" i="9"/>
  <c r="N28" i="9"/>
  <c r="I16" i="9"/>
  <c r="M20" i="9"/>
  <c r="S37" i="8"/>
  <c r="J37" i="9"/>
  <c r="O51" i="8"/>
  <c r="O51" i="9" s="1"/>
  <c r="N51" i="9"/>
  <c r="O20" i="8"/>
  <c r="O20" i="9" s="1"/>
  <c r="N20" i="9"/>
  <c r="S13" i="8"/>
  <c r="M13" i="9"/>
  <c r="O32" i="8"/>
  <c r="O32" i="9" s="1"/>
  <c r="N32" i="9"/>
  <c r="S16" i="8"/>
  <c r="J16" i="9"/>
  <c r="S20" i="6"/>
  <c r="S49" i="6"/>
  <c r="J20" i="9"/>
  <c r="N11" i="9"/>
  <c r="N19" i="9"/>
  <c r="I52" i="9"/>
  <c r="K14" i="9"/>
  <c r="I55" i="9"/>
  <c r="H24" i="9"/>
  <c r="K47" i="9"/>
  <c r="L51" i="9"/>
  <c r="G17" i="9"/>
  <c r="I22" i="8"/>
  <c r="I22" i="9" s="1"/>
  <c r="H22" i="9"/>
  <c r="I40" i="8"/>
  <c r="H40" i="9"/>
  <c r="S18" i="8"/>
  <c r="J18" i="9"/>
  <c r="L27" i="8"/>
  <c r="L27" i="9" s="1"/>
  <c r="K27" i="9"/>
  <c r="I26" i="8"/>
  <c r="I26" i="9" s="1"/>
  <c r="H26" i="9"/>
  <c r="E8" i="9"/>
  <c r="I25" i="8"/>
  <c r="I25" i="9" s="1"/>
  <c r="H25" i="9"/>
  <c r="O46" i="8"/>
  <c r="O46" i="9" s="1"/>
  <c r="N46" i="9"/>
  <c r="O37" i="9"/>
  <c r="L34" i="8"/>
  <c r="L34" i="9" s="1"/>
  <c r="K34" i="9"/>
  <c r="L41" i="8"/>
  <c r="K41" i="9"/>
  <c r="E6" i="9"/>
  <c r="L13" i="8"/>
  <c r="L13" i="9" s="1"/>
  <c r="K13" i="9"/>
  <c r="L32" i="8"/>
  <c r="L32" i="9" s="1"/>
  <c r="K32" i="9"/>
  <c r="S14" i="8"/>
  <c r="M14" i="9"/>
  <c r="L8" i="8"/>
  <c r="L8" i="9" s="1"/>
  <c r="K8" i="9"/>
  <c r="I57" i="8"/>
  <c r="I57" i="9" s="1"/>
  <c r="H57" i="9"/>
  <c r="O41" i="8"/>
  <c r="O41" i="9" s="1"/>
  <c r="N41" i="9"/>
  <c r="O34" i="8"/>
  <c r="O34" i="9" s="1"/>
  <c r="N34" i="9"/>
  <c r="S53" i="8"/>
  <c r="M53" i="9"/>
  <c r="O44" i="8"/>
  <c r="O44" i="9" s="1"/>
  <c r="N44" i="9"/>
  <c r="M46" i="9"/>
  <c r="F30" i="7"/>
  <c r="K21" i="9"/>
  <c r="O11" i="9"/>
  <c r="E7" i="9"/>
  <c r="O19" i="9"/>
  <c r="K53" i="9"/>
  <c r="J40" i="9"/>
  <c r="N31" i="9"/>
  <c r="K38" i="9"/>
  <c r="L14" i="9"/>
  <c r="N56" i="9"/>
  <c r="K44" i="9"/>
  <c r="K37" i="9"/>
  <c r="L47" i="9"/>
  <c r="M38" i="9"/>
  <c r="Q14" i="7"/>
  <c r="R14" i="7" s="1"/>
  <c r="Y14" i="7" s="1"/>
  <c r="Q13" i="6"/>
  <c r="R13" i="6" s="1"/>
  <c r="X13" i="6" s="1"/>
  <c r="S56" i="6"/>
  <c r="S15" i="5"/>
  <c r="S44" i="4"/>
  <c r="S23" i="3"/>
  <c r="S58" i="7"/>
  <c r="S39" i="7"/>
  <c r="S25" i="6"/>
  <c r="S28" i="6"/>
  <c r="S54" i="5"/>
  <c r="S17" i="4"/>
  <c r="S20" i="8"/>
  <c r="S47" i="8"/>
  <c r="S11" i="6"/>
  <c r="S46" i="8"/>
  <c r="S8" i="1"/>
  <c r="S55" i="1"/>
  <c r="Q28" i="7"/>
  <c r="R28" i="7" s="1"/>
  <c r="X28" i="7" s="1"/>
  <c r="S14" i="6"/>
  <c r="S47" i="6"/>
  <c r="S57" i="6"/>
  <c r="S15" i="3"/>
  <c r="S30" i="2"/>
  <c r="S33" i="1"/>
  <c r="S52" i="8"/>
  <c r="S51" i="8"/>
  <c r="Q38" i="7"/>
  <c r="R38" i="7" s="1"/>
  <c r="Y38" i="7" s="1"/>
  <c r="S47" i="7"/>
  <c r="S24" i="5"/>
  <c r="S19" i="4"/>
  <c r="S24" i="2"/>
  <c r="Y57" i="2"/>
  <c r="S7" i="1"/>
  <c r="S34" i="1"/>
  <c r="S22" i="6"/>
  <c r="S45" i="4"/>
  <c r="S13" i="3"/>
  <c r="S31" i="1"/>
  <c r="S15" i="7"/>
  <c r="S23" i="7"/>
  <c r="S19" i="6"/>
  <c r="Q31" i="3"/>
  <c r="R31" i="3" s="1"/>
  <c r="X31" i="3" s="1"/>
  <c r="S31" i="2"/>
  <c r="S22" i="8"/>
  <c r="S8" i="7"/>
  <c r="S34" i="6"/>
  <c r="S17" i="6"/>
  <c r="S35" i="6"/>
  <c r="S41" i="4"/>
  <c r="S34" i="3"/>
  <c r="S54" i="3"/>
  <c r="Y51" i="2"/>
  <c r="S43" i="1"/>
  <c r="S26" i="8"/>
  <c r="S16" i="7"/>
  <c r="S57" i="7"/>
  <c r="S9" i="7"/>
  <c r="S37" i="5"/>
  <c r="S44" i="3"/>
  <c r="S9" i="2"/>
  <c r="S39" i="2"/>
  <c r="S55" i="2"/>
  <c r="S48" i="2"/>
  <c r="S15" i="8"/>
  <c r="S16" i="6"/>
  <c r="S44" i="6"/>
  <c r="Q38" i="5"/>
  <c r="R38" i="5" s="1"/>
  <c r="X38" i="5" s="1"/>
  <c r="S53" i="4"/>
  <c r="S29" i="2"/>
  <c r="Q27" i="1"/>
  <c r="R27" i="1" s="1"/>
  <c r="S44" i="1"/>
  <c r="S52" i="1"/>
  <c r="Y42" i="1"/>
  <c r="X42" i="1"/>
  <c r="Y49" i="1"/>
  <c r="X49" i="1"/>
  <c r="F41" i="1"/>
  <c r="Q41" i="1"/>
  <c r="R41" i="1" s="1"/>
  <c r="Q58" i="1"/>
  <c r="R58" i="1" s="1"/>
  <c r="F58" i="1"/>
  <c r="X53" i="1"/>
  <c r="Y53" i="1"/>
  <c r="Q43" i="1"/>
  <c r="R43" i="1" s="1"/>
  <c r="Q52" i="1"/>
  <c r="R52" i="1" s="1"/>
  <c r="F52" i="1"/>
  <c r="F18" i="1"/>
  <c r="Q18" i="1"/>
  <c r="R18" i="1" s="1"/>
  <c r="Q28" i="1"/>
  <c r="R28" i="1" s="1"/>
  <c r="F28" i="1"/>
  <c r="S27" i="1"/>
  <c r="S45" i="1"/>
  <c r="X57" i="1"/>
  <c r="Y57" i="1"/>
  <c r="X25" i="1"/>
  <c r="Y25" i="1"/>
  <c r="X16" i="1"/>
  <c r="Y16" i="1"/>
  <c r="Y38" i="1"/>
  <c r="X38" i="1"/>
  <c r="Q29" i="1"/>
  <c r="R29" i="1" s="1"/>
  <c r="F29" i="1"/>
  <c r="F29" i="9" s="1"/>
  <c r="Q17" i="1"/>
  <c r="R17" i="1" s="1"/>
  <c r="Q50" i="1"/>
  <c r="R50" i="1" s="1"/>
  <c r="F50" i="1"/>
  <c r="Q19" i="1"/>
  <c r="R19" i="1" s="1"/>
  <c r="X48" i="1"/>
  <c r="Y48" i="1"/>
  <c r="S56" i="1"/>
  <c r="X12" i="1"/>
  <c r="Y12" i="1"/>
  <c r="F34" i="1"/>
  <c r="Q34" i="1"/>
  <c r="R34" i="1" s="1"/>
  <c r="Q20" i="1"/>
  <c r="R20" i="1" s="1"/>
  <c r="Q23" i="1"/>
  <c r="R23" i="1" s="1"/>
  <c r="Q56" i="1"/>
  <c r="R56" i="1" s="1"/>
  <c r="F56" i="1"/>
  <c r="X9" i="1"/>
  <c r="Y9" i="1"/>
  <c r="S39" i="1"/>
  <c r="Q35" i="1"/>
  <c r="R35" i="1" s="1"/>
  <c r="Q45" i="1"/>
  <c r="R45" i="1" s="1"/>
  <c r="Q21" i="1"/>
  <c r="R21" i="1" s="1"/>
  <c r="S46" i="1"/>
  <c r="X30" i="1"/>
  <c r="Y30" i="1"/>
  <c r="Q40" i="1"/>
  <c r="R40" i="1" s="1"/>
  <c r="Q44" i="1"/>
  <c r="R44" i="1" s="1"/>
  <c r="Q55" i="1"/>
  <c r="R55" i="1" s="1"/>
  <c r="Q6" i="1"/>
  <c r="R6" i="1" s="1"/>
  <c r="F6" i="1"/>
  <c r="Q8" i="1"/>
  <c r="R8" i="1" s="1"/>
  <c r="Q54" i="1"/>
  <c r="R54" i="1" s="1"/>
  <c r="F54" i="1"/>
  <c r="Q39" i="1"/>
  <c r="R39" i="1" s="1"/>
  <c r="F46" i="1"/>
  <c r="Q46" i="1"/>
  <c r="R46" i="1" s="1"/>
  <c r="S22" i="1"/>
  <c r="X14" i="1"/>
  <c r="Y14" i="1"/>
  <c r="S13" i="1"/>
  <c r="Q11" i="1"/>
  <c r="R11" i="1" s="1"/>
  <c r="Q7" i="1"/>
  <c r="R7" i="1" s="1"/>
  <c r="X36" i="1"/>
  <c r="Y36" i="1"/>
  <c r="F22" i="1"/>
  <c r="Q22" i="1"/>
  <c r="R22" i="1" s="1"/>
  <c r="Q33" i="1"/>
  <c r="R33" i="1" s="1"/>
  <c r="S18" i="1"/>
  <c r="Q13" i="1"/>
  <c r="R13" i="1" s="1"/>
  <c r="X37" i="1"/>
  <c r="Y37" i="1"/>
  <c r="X24" i="1"/>
  <c r="Y24" i="1"/>
  <c r="Q32" i="1"/>
  <c r="R32" i="1" s="1"/>
  <c r="Q47" i="1"/>
  <c r="R47" i="1" s="1"/>
  <c r="Q31" i="1"/>
  <c r="R31" i="1" s="1"/>
  <c r="F31" i="1"/>
  <c r="X10" i="1"/>
  <c r="Y10" i="1"/>
  <c r="Q51" i="1"/>
  <c r="R51" i="1" s="1"/>
  <c r="X14" i="2"/>
  <c r="Y14" i="2"/>
  <c r="S33" i="2"/>
  <c r="Q32" i="2"/>
  <c r="R32" i="2" s="1"/>
  <c r="F32" i="2"/>
  <c r="F10" i="2"/>
  <c r="Q10" i="2"/>
  <c r="R10" i="2" s="1"/>
  <c r="F56" i="2"/>
  <c r="Q56" i="2"/>
  <c r="R56" i="2" s="1"/>
  <c r="F55" i="2"/>
  <c r="Q55" i="2"/>
  <c r="R55" i="2" s="1"/>
  <c r="F48" i="2"/>
  <c r="Q48" i="2"/>
  <c r="R48" i="2" s="1"/>
  <c r="X53" i="2"/>
  <c r="Y53" i="2"/>
  <c r="L28" i="2"/>
  <c r="Q28" i="2"/>
  <c r="R28" i="2" s="1"/>
  <c r="X8" i="2"/>
  <c r="Y8" i="2"/>
  <c r="L41" i="2"/>
  <c r="Q41" i="2"/>
  <c r="R41" i="2" s="1"/>
  <c r="F24" i="2"/>
  <c r="Q24" i="2"/>
  <c r="R24" i="2" s="1"/>
  <c r="Q40" i="2"/>
  <c r="R40" i="2" s="1"/>
  <c r="Q26" i="2"/>
  <c r="R26" i="2" s="1"/>
  <c r="F11" i="2"/>
  <c r="Q11" i="2"/>
  <c r="R11" i="2" s="1"/>
  <c r="X37" i="2"/>
  <c r="Y37" i="2"/>
  <c r="Q42" i="2"/>
  <c r="R42" i="2" s="1"/>
  <c r="Q49" i="2"/>
  <c r="R49" i="2" s="1"/>
  <c r="F33" i="2"/>
  <c r="Q33" i="2"/>
  <c r="R33" i="2" s="1"/>
  <c r="X25" i="2"/>
  <c r="Y25" i="2"/>
  <c r="S50" i="2"/>
  <c r="X23" i="2"/>
  <c r="Y23" i="2"/>
  <c r="O38" i="2"/>
  <c r="O38" i="9" s="1"/>
  <c r="Q38" i="2"/>
  <c r="R38" i="2" s="1"/>
  <c r="S17" i="2"/>
  <c r="S26" i="2"/>
  <c r="S54" i="2"/>
  <c r="S36" i="2"/>
  <c r="X21" i="2"/>
  <c r="Y21" i="2"/>
  <c r="Q18" i="2"/>
  <c r="R18" i="2" s="1"/>
  <c r="X47" i="2"/>
  <c r="Y47" i="2"/>
  <c r="X16" i="2"/>
  <c r="Y16" i="2"/>
  <c r="S21" i="2"/>
  <c r="F45" i="2"/>
  <c r="Q45" i="2"/>
  <c r="R45" i="2" s="1"/>
  <c r="S42" i="2"/>
  <c r="F30" i="2"/>
  <c r="Q30" i="2"/>
  <c r="R30" i="2" s="1"/>
  <c r="I43" i="2"/>
  <c r="Q43" i="2"/>
  <c r="R43" i="2" s="1"/>
  <c r="F19" i="2"/>
  <c r="Q19" i="2"/>
  <c r="R19" i="2" s="1"/>
  <c r="Q7" i="2"/>
  <c r="R7" i="2" s="1"/>
  <c r="S27" i="2"/>
  <c r="Q31" i="2"/>
  <c r="R31" i="2" s="1"/>
  <c r="X6" i="2"/>
  <c r="Y6" i="2"/>
  <c r="Q17" i="2"/>
  <c r="R17" i="2" s="1"/>
  <c r="F58" i="2"/>
  <c r="Q58" i="2"/>
  <c r="R58" i="2" s="1"/>
  <c r="Q36" i="2"/>
  <c r="R36" i="2" s="1"/>
  <c r="F36" i="2"/>
  <c r="Q54" i="2"/>
  <c r="R54" i="2" s="1"/>
  <c r="F34" i="2"/>
  <c r="Q34" i="2"/>
  <c r="R34" i="2" s="1"/>
  <c r="Q15" i="2"/>
  <c r="R15" i="2" s="1"/>
  <c r="Q13" i="2"/>
  <c r="R13" i="2" s="1"/>
  <c r="F22" i="2"/>
  <c r="Q22" i="2"/>
  <c r="R22" i="2" s="1"/>
  <c r="Q39" i="2"/>
  <c r="R39" i="2" s="1"/>
  <c r="Q9" i="2"/>
  <c r="R9" i="2" s="1"/>
  <c r="Q29" i="2"/>
  <c r="R29" i="2" s="1"/>
  <c r="X12" i="2"/>
  <c r="Y12" i="2"/>
  <c r="Q50" i="2"/>
  <c r="R50" i="2" s="1"/>
  <c r="Q44" i="2"/>
  <c r="R44" i="2" s="1"/>
  <c r="X35" i="2"/>
  <c r="Y35" i="2"/>
  <c r="F46" i="2"/>
  <c r="Q46" i="2"/>
  <c r="R46" i="2" s="1"/>
  <c r="Y52" i="2"/>
  <c r="X52" i="2"/>
  <c r="Q41" i="3"/>
  <c r="R41" i="3" s="1"/>
  <c r="F41" i="3"/>
  <c r="Q14" i="3"/>
  <c r="R14" i="3" s="1"/>
  <c r="Q53" i="3"/>
  <c r="R53" i="3" s="1"/>
  <c r="F53" i="3"/>
  <c r="X33" i="3"/>
  <c r="Y33" i="3"/>
  <c r="S14" i="3"/>
  <c r="X30" i="3"/>
  <c r="Y30" i="3"/>
  <c r="L42" i="3"/>
  <c r="L42" i="9" s="1"/>
  <c r="Q42" i="3"/>
  <c r="R42" i="3" s="1"/>
  <c r="S40" i="3"/>
  <c r="Q24" i="3"/>
  <c r="R24" i="3" s="1"/>
  <c r="Q15" i="3"/>
  <c r="R15" i="3" s="1"/>
  <c r="Q6" i="3"/>
  <c r="R6" i="3" s="1"/>
  <c r="F6" i="3"/>
  <c r="X49" i="3"/>
  <c r="Y49" i="3"/>
  <c r="Q40" i="3"/>
  <c r="R40" i="3" s="1"/>
  <c r="F40" i="3"/>
  <c r="Q19" i="3"/>
  <c r="R19" i="3" s="1"/>
  <c r="F38" i="3"/>
  <c r="F38" i="9" s="1"/>
  <c r="Q38" i="3"/>
  <c r="R38" i="3" s="1"/>
  <c r="F54" i="3"/>
  <c r="Q54" i="3"/>
  <c r="R54" i="3" s="1"/>
  <c r="Q16" i="3"/>
  <c r="R16" i="3" s="1"/>
  <c r="F48" i="3"/>
  <c r="Q48" i="3"/>
  <c r="R48" i="3" s="1"/>
  <c r="Q37" i="3"/>
  <c r="R37" i="3" s="1"/>
  <c r="F37" i="3"/>
  <c r="F37" i="9" s="1"/>
  <c r="Q21" i="3"/>
  <c r="R21" i="3" s="1"/>
  <c r="F21" i="3"/>
  <c r="F21" i="9" s="1"/>
  <c r="Q13" i="3"/>
  <c r="R13" i="3" s="1"/>
  <c r="F13" i="3"/>
  <c r="F44" i="3"/>
  <c r="Q44" i="3"/>
  <c r="R44" i="3" s="1"/>
  <c r="S43" i="3"/>
  <c r="Q10" i="3"/>
  <c r="R10" i="3" s="1"/>
  <c r="F10" i="3"/>
  <c r="S11" i="3"/>
  <c r="S55" i="3"/>
  <c r="Q22" i="3"/>
  <c r="R22" i="3" s="1"/>
  <c r="S16" i="3"/>
  <c r="F43" i="3"/>
  <c r="F43" i="9" s="1"/>
  <c r="Q43" i="3"/>
  <c r="R43" i="3" s="1"/>
  <c r="S48" i="3"/>
  <c r="S8" i="3"/>
  <c r="Y57" i="3"/>
  <c r="X57" i="3"/>
  <c r="S19" i="3"/>
  <c r="Q46" i="3"/>
  <c r="R46" i="3" s="1"/>
  <c r="S52" i="3"/>
  <c r="F11" i="3"/>
  <c r="Q11" i="3"/>
  <c r="R11" i="3" s="1"/>
  <c r="Q26" i="3"/>
  <c r="R26" i="3" s="1"/>
  <c r="Q25" i="3"/>
  <c r="R25" i="3" s="1"/>
  <c r="F25" i="3"/>
  <c r="Q8" i="3"/>
  <c r="R8" i="3" s="1"/>
  <c r="S18" i="3"/>
  <c r="Q35" i="3"/>
  <c r="R35" i="3" s="1"/>
  <c r="F35" i="3"/>
  <c r="Q27" i="3"/>
  <c r="R27" i="3" s="1"/>
  <c r="F27" i="3"/>
  <c r="S36" i="3"/>
  <c r="F45" i="3"/>
  <c r="Q45" i="3"/>
  <c r="R45" i="3" s="1"/>
  <c r="Q56" i="3"/>
  <c r="R56" i="3" s="1"/>
  <c r="F36" i="3"/>
  <c r="Q36" i="3"/>
  <c r="R36" i="3" s="1"/>
  <c r="Q51" i="3"/>
  <c r="R51" i="3" s="1"/>
  <c r="X32" i="3"/>
  <c r="Y32" i="3"/>
  <c r="Q58" i="3"/>
  <c r="R58" i="3" s="1"/>
  <c r="X9" i="3"/>
  <c r="Y9" i="3"/>
  <c r="X29" i="3"/>
  <c r="Y29" i="3"/>
  <c r="S12" i="3"/>
  <c r="Q34" i="3"/>
  <c r="R34" i="3" s="1"/>
  <c r="F34" i="3"/>
  <c r="Q23" i="3"/>
  <c r="R23" i="3" s="1"/>
  <c r="Q7" i="3"/>
  <c r="R7" i="3" s="1"/>
  <c r="F7" i="3"/>
  <c r="F7" i="9" s="1"/>
  <c r="Q18" i="3"/>
  <c r="R18" i="3" s="1"/>
  <c r="Q17" i="3"/>
  <c r="R17" i="3" s="1"/>
  <c r="F17" i="3"/>
  <c r="S53" i="3"/>
  <c r="Q50" i="3"/>
  <c r="R50" i="3" s="1"/>
  <c r="X47" i="3"/>
  <c r="Y47" i="3"/>
  <c r="Q52" i="3"/>
  <c r="R52" i="3" s="1"/>
  <c r="F52" i="3"/>
  <c r="Q39" i="3"/>
  <c r="R39" i="3" s="1"/>
  <c r="Q56" i="4"/>
  <c r="R56" i="4" s="1"/>
  <c r="F56" i="4"/>
  <c r="Q47" i="4"/>
  <c r="R47" i="4" s="1"/>
  <c r="I47" i="4"/>
  <c r="F45" i="4"/>
  <c r="Q45" i="4"/>
  <c r="R45" i="4" s="1"/>
  <c r="Q54" i="4"/>
  <c r="R54" i="4" s="1"/>
  <c r="I7" i="4"/>
  <c r="Q7" i="4"/>
  <c r="R7" i="4" s="1"/>
  <c r="L20" i="4"/>
  <c r="Q20" i="4"/>
  <c r="R20" i="4" s="1"/>
  <c r="S27" i="4"/>
  <c r="Q17" i="4"/>
  <c r="R17" i="4" s="1"/>
  <c r="X22" i="4"/>
  <c r="Y22" i="4"/>
  <c r="X14" i="4"/>
  <c r="Y14" i="4"/>
  <c r="Q29" i="4"/>
  <c r="R29" i="4" s="1"/>
  <c r="S37" i="4"/>
  <c r="F27" i="4"/>
  <c r="Q27" i="4"/>
  <c r="R27" i="4" s="1"/>
  <c r="S57" i="4"/>
  <c r="S11" i="4"/>
  <c r="X26" i="4"/>
  <c r="Y26" i="4"/>
  <c r="F11" i="4"/>
  <c r="Q11" i="4"/>
  <c r="R11" i="4" s="1"/>
  <c r="Q37" i="4"/>
  <c r="R37" i="4" s="1"/>
  <c r="Q38" i="4"/>
  <c r="R38" i="4" s="1"/>
  <c r="Q6" i="4"/>
  <c r="R6" i="4" s="1"/>
  <c r="F6" i="4"/>
  <c r="Q8" i="4"/>
  <c r="R8" i="4" s="1"/>
  <c r="F8" i="4"/>
  <c r="F41" i="4"/>
  <c r="Q41" i="4"/>
  <c r="R41" i="4" s="1"/>
  <c r="Q16" i="4"/>
  <c r="R16" i="4" s="1"/>
  <c r="Y33" i="4"/>
  <c r="X33" i="4"/>
  <c r="Q40" i="4"/>
  <c r="R40" i="4" s="1"/>
  <c r="L28" i="4"/>
  <c r="Q28" i="4"/>
  <c r="R28" i="4" s="1"/>
  <c r="Q12" i="4"/>
  <c r="R12" i="4" s="1"/>
  <c r="X10" i="4"/>
  <c r="Y10" i="4"/>
  <c r="F31" i="4"/>
  <c r="Q31" i="4"/>
  <c r="R31" i="4" s="1"/>
  <c r="S54" i="4"/>
  <c r="S23" i="4"/>
  <c r="Q21" i="4"/>
  <c r="R21" i="4" s="1"/>
  <c r="F55" i="4"/>
  <c r="Q55" i="4"/>
  <c r="R55" i="4" s="1"/>
  <c r="X57" i="4"/>
  <c r="Y57" i="4"/>
  <c r="F23" i="4"/>
  <c r="Q23" i="4"/>
  <c r="R23" i="4" s="1"/>
  <c r="S15" i="4"/>
  <c r="X9" i="4"/>
  <c r="Y9" i="4"/>
  <c r="X18" i="4"/>
  <c r="Y18" i="4"/>
  <c r="I44" i="4"/>
  <c r="Q44" i="4"/>
  <c r="R44" i="4" s="1"/>
  <c r="S29" i="4"/>
  <c r="Q48" i="4"/>
  <c r="R48" i="4" s="1"/>
  <c r="F15" i="4"/>
  <c r="F15" i="9" s="1"/>
  <c r="Q15" i="4"/>
  <c r="R15" i="4" s="1"/>
  <c r="S38" i="4"/>
  <c r="Q24" i="4"/>
  <c r="R24" i="4" s="1"/>
  <c r="F19" i="4"/>
  <c r="Q19" i="4"/>
  <c r="R19" i="4" s="1"/>
  <c r="S35" i="4"/>
  <c r="Q36" i="4"/>
  <c r="R36" i="4" s="1"/>
  <c r="S49" i="4"/>
  <c r="Q43" i="4"/>
  <c r="R43" i="4" s="1"/>
  <c r="I43" i="4"/>
  <c r="Q53" i="4"/>
  <c r="R53" i="4" s="1"/>
  <c r="F35" i="4"/>
  <c r="Q35" i="4"/>
  <c r="R35" i="4" s="1"/>
  <c r="Q39" i="4"/>
  <c r="R39" i="4" s="1"/>
  <c r="S39" i="4"/>
  <c r="Q13" i="4"/>
  <c r="R13" i="4" s="1"/>
  <c r="Q24" i="5"/>
  <c r="R24" i="5" s="1"/>
  <c r="F24" i="5"/>
  <c r="X25" i="5"/>
  <c r="Y25" i="5"/>
  <c r="Q45" i="5"/>
  <c r="R45" i="5" s="1"/>
  <c r="Q40" i="5"/>
  <c r="R40" i="5" s="1"/>
  <c r="F40" i="5"/>
  <c r="Q28" i="5"/>
  <c r="R28" i="5" s="1"/>
  <c r="F28" i="5"/>
  <c r="Y51" i="5"/>
  <c r="X51" i="5"/>
  <c r="Q43" i="5"/>
  <c r="R43" i="5" s="1"/>
  <c r="Q21" i="5"/>
  <c r="R21" i="5" s="1"/>
  <c r="Q6" i="5"/>
  <c r="F6" i="5"/>
  <c r="Q23" i="5"/>
  <c r="R23" i="5" s="1"/>
  <c r="F23" i="5"/>
  <c r="F46" i="5"/>
  <c r="Q46" i="5"/>
  <c r="R46" i="5" s="1"/>
  <c r="I39" i="5"/>
  <c r="I39" i="9" s="1"/>
  <c r="Q39" i="5"/>
  <c r="R39" i="5" s="1"/>
  <c r="S27" i="5"/>
  <c r="X44" i="5"/>
  <c r="Y44" i="5"/>
  <c r="Q15" i="5"/>
  <c r="R15" i="5" s="1"/>
  <c r="I6" i="5"/>
  <c r="I6" i="9" s="1"/>
  <c r="Q27" i="5"/>
  <c r="R27" i="5" s="1"/>
  <c r="F27" i="5"/>
  <c r="S46" i="5"/>
  <c r="O6" i="5"/>
  <c r="O6" i="9" s="1"/>
  <c r="X26" i="5"/>
  <c r="Y26" i="5"/>
  <c r="S31" i="5"/>
  <c r="X53" i="5"/>
  <c r="Y53" i="5"/>
  <c r="Q8" i="5"/>
  <c r="R8" i="5" s="1"/>
  <c r="F8" i="5"/>
  <c r="X48" i="5"/>
  <c r="Y48" i="5"/>
  <c r="Q9" i="5"/>
  <c r="R9" i="5" s="1"/>
  <c r="Q29" i="5"/>
  <c r="R29" i="5" s="1"/>
  <c r="S18" i="5"/>
  <c r="Q41" i="5"/>
  <c r="R41" i="5" s="1"/>
  <c r="Q12" i="5"/>
  <c r="R12" i="5" s="1"/>
  <c r="F12" i="5"/>
  <c r="S7" i="5"/>
  <c r="Q10" i="5"/>
  <c r="R10" i="5" s="1"/>
  <c r="F10" i="5"/>
  <c r="Q14" i="5"/>
  <c r="R14" i="5" s="1"/>
  <c r="F14" i="5"/>
  <c r="F14" i="9" s="1"/>
  <c r="X49" i="5"/>
  <c r="Y49" i="5"/>
  <c r="S30" i="5"/>
  <c r="Q31" i="5"/>
  <c r="R31" i="5" s="1"/>
  <c r="Q7" i="5"/>
  <c r="R7" i="5" s="1"/>
  <c r="Q30" i="5"/>
  <c r="R30" i="5" s="1"/>
  <c r="Q20" i="5"/>
  <c r="R20" i="5" s="1"/>
  <c r="F20" i="5"/>
  <c r="F52" i="5"/>
  <c r="Q52" i="5"/>
  <c r="R52" i="5" s="1"/>
  <c r="S6" i="5"/>
  <c r="Q11" i="5"/>
  <c r="R11" i="5" s="1"/>
  <c r="Q18" i="5"/>
  <c r="R18" i="5" s="1"/>
  <c r="F18" i="5"/>
  <c r="Q33" i="5"/>
  <c r="R33" i="5" s="1"/>
  <c r="Q16" i="5"/>
  <c r="R16" i="5" s="1"/>
  <c r="F16" i="5"/>
  <c r="F16" i="9" s="1"/>
  <c r="F54" i="5"/>
  <c r="Q54" i="5"/>
  <c r="R54" i="5" s="1"/>
  <c r="Q19" i="5"/>
  <c r="R19" i="5" s="1"/>
  <c r="F42" i="5"/>
  <c r="Q42" i="5"/>
  <c r="R42" i="5" s="1"/>
  <c r="S21" i="5"/>
  <c r="Y57" i="5"/>
  <c r="X57" i="5"/>
  <c r="Q55" i="5"/>
  <c r="R55" i="5" s="1"/>
  <c r="AE10" i="5"/>
  <c r="I56" i="5"/>
  <c r="Q56" i="5"/>
  <c r="R56" i="5" s="1"/>
  <c r="S13" i="5"/>
  <c r="Q34" i="5"/>
  <c r="R34" i="5" s="1"/>
  <c r="Q47" i="5"/>
  <c r="R47" i="5" s="1"/>
  <c r="L6" i="5"/>
  <c r="F22" i="5"/>
  <c r="Q22" i="5"/>
  <c r="R22" i="5" s="1"/>
  <c r="F13" i="5"/>
  <c r="Q13" i="5"/>
  <c r="R13" i="5" s="1"/>
  <c r="X36" i="5"/>
  <c r="Y36" i="5"/>
  <c r="Q17" i="5"/>
  <c r="R17" i="5" s="1"/>
  <c r="Q32" i="5"/>
  <c r="R32" i="5" s="1"/>
  <c r="F32" i="5"/>
  <c r="Q37" i="5"/>
  <c r="R37" i="5" s="1"/>
  <c r="S8" i="6"/>
  <c r="Q25" i="6"/>
  <c r="R25" i="6" s="1"/>
  <c r="F33" i="6"/>
  <c r="Q33" i="6"/>
  <c r="R33" i="6" s="1"/>
  <c r="Q22" i="6"/>
  <c r="R22" i="6" s="1"/>
  <c r="Q37" i="6"/>
  <c r="R37" i="6" s="1"/>
  <c r="Q34" i="6"/>
  <c r="R34" i="6" s="1"/>
  <c r="X9" i="6"/>
  <c r="Y9" i="6"/>
  <c r="Q10" i="6"/>
  <c r="R10" i="6" s="1"/>
  <c r="F11" i="6"/>
  <c r="Q11" i="6"/>
  <c r="R11" i="6" s="1"/>
  <c r="F26" i="6"/>
  <c r="F26" i="9" s="1"/>
  <c r="Q26" i="6"/>
  <c r="R26" i="6" s="1"/>
  <c r="Q36" i="6"/>
  <c r="R36" i="6" s="1"/>
  <c r="Q40" i="6"/>
  <c r="R40" i="6" s="1"/>
  <c r="Q49" i="6"/>
  <c r="R49" i="6" s="1"/>
  <c r="Q6" i="6"/>
  <c r="R6" i="6" s="1"/>
  <c r="F6" i="6"/>
  <c r="X12" i="6"/>
  <c r="Y12" i="6"/>
  <c r="S54" i="6"/>
  <c r="Q55" i="6"/>
  <c r="R55" i="6" s="1"/>
  <c r="F55" i="6"/>
  <c r="Q39" i="6"/>
  <c r="R39" i="6" s="1"/>
  <c r="Q14" i="6"/>
  <c r="R14" i="6" s="1"/>
  <c r="S13" i="6"/>
  <c r="F19" i="6"/>
  <c r="Q19" i="6"/>
  <c r="R19" i="6" s="1"/>
  <c r="Q54" i="6"/>
  <c r="R54" i="6" s="1"/>
  <c r="F54" i="6"/>
  <c r="S46" i="6"/>
  <c r="Q8" i="6"/>
  <c r="R8" i="6" s="1"/>
  <c r="Q29" i="6"/>
  <c r="R29" i="6" s="1"/>
  <c r="I28" i="6"/>
  <c r="I28" i="9" s="1"/>
  <c r="Q28" i="6"/>
  <c r="R28" i="6" s="1"/>
  <c r="X56" i="6"/>
  <c r="I38" i="6"/>
  <c r="I38" i="9" s="1"/>
  <c r="Q38" i="6"/>
  <c r="R38" i="6" s="1"/>
  <c r="F30" i="6"/>
  <c r="Q30" i="6"/>
  <c r="R30" i="6" s="1"/>
  <c r="X43" i="6"/>
  <c r="Y43" i="6"/>
  <c r="S36" i="6"/>
  <c r="X32" i="6"/>
  <c r="Y32" i="6"/>
  <c r="F44" i="6"/>
  <c r="Q44" i="6"/>
  <c r="R44" i="6" s="1"/>
  <c r="Q46" i="6"/>
  <c r="R46" i="6" s="1"/>
  <c r="X31" i="6"/>
  <c r="Y31" i="6"/>
  <c r="S40" i="6"/>
  <c r="Q16" i="6"/>
  <c r="R16" i="6" s="1"/>
  <c r="Q24" i="6"/>
  <c r="R24" i="6" s="1"/>
  <c r="F45" i="6"/>
  <c r="Q45" i="6"/>
  <c r="R45" i="6" s="1"/>
  <c r="F35" i="6"/>
  <c r="Q35" i="6"/>
  <c r="R35" i="6" s="1"/>
  <c r="X53" i="6"/>
  <c r="Y53" i="6"/>
  <c r="S51" i="6"/>
  <c r="F48" i="6"/>
  <c r="Q48" i="6"/>
  <c r="R48" i="6" s="1"/>
  <c r="Q57" i="6"/>
  <c r="R57" i="6" s="1"/>
  <c r="Q52" i="6"/>
  <c r="R52" i="6" s="1"/>
  <c r="F52" i="6"/>
  <c r="Q50" i="6"/>
  <c r="R50" i="6" s="1"/>
  <c r="F50" i="6"/>
  <c r="F51" i="6"/>
  <c r="Q51" i="6"/>
  <c r="R51" i="6" s="1"/>
  <c r="S58" i="6"/>
  <c r="X27" i="6"/>
  <c r="Y27" i="6"/>
  <c r="Q7" i="6"/>
  <c r="R7" i="6" s="1"/>
  <c r="Q17" i="6"/>
  <c r="R17" i="6" s="1"/>
  <c r="F17" i="6"/>
  <c r="X18" i="6"/>
  <c r="Y18" i="6"/>
  <c r="Q41" i="6"/>
  <c r="R41" i="6" s="1"/>
  <c r="X42" i="6"/>
  <c r="Y42" i="6"/>
  <c r="Q47" i="6"/>
  <c r="R47" i="6" s="1"/>
  <c r="Q20" i="6"/>
  <c r="R20" i="6" s="1"/>
  <c r="Q58" i="6"/>
  <c r="R58" i="6" s="1"/>
  <c r="F58" i="6"/>
  <c r="S49" i="7"/>
  <c r="S52" i="7"/>
  <c r="S22" i="7"/>
  <c r="Q52" i="7"/>
  <c r="R52" i="7" s="1"/>
  <c r="X52" i="7" s="1"/>
  <c r="S51" i="7"/>
  <c r="F9" i="7"/>
  <c r="F9" i="9" s="1"/>
  <c r="Q9" i="7"/>
  <c r="R9" i="7" s="1"/>
  <c r="S6" i="7"/>
  <c r="S31" i="7"/>
  <c r="S24" i="7"/>
  <c r="S12" i="7"/>
  <c r="S30" i="7"/>
  <c r="Q34" i="7"/>
  <c r="R34" i="7" s="1"/>
  <c r="S41" i="7"/>
  <c r="S21" i="7"/>
  <c r="X29" i="7"/>
  <c r="Y29" i="7"/>
  <c r="Q39" i="7"/>
  <c r="R39" i="7" s="1"/>
  <c r="Q46" i="7"/>
  <c r="R46" i="7" s="1"/>
  <c r="Q51" i="7"/>
  <c r="R51" i="7" s="1"/>
  <c r="F51" i="7"/>
  <c r="Q41" i="7"/>
  <c r="R41" i="7" s="1"/>
  <c r="F41" i="7"/>
  <c r="Q8" i="7"/>
  <c r="R8" i="7" s="1"/>
  <c r="F8" i="7"/>
  <c r="Q13" i="7"/>
  <c r="R13" i="7" s="1"/>
  <c r="Q22" i="7"/>
  <c r="R22" i="7" s="1"/>
  <c r="S27" i="7"/>
  <c r="Q54" i="7"/>
  <c r="R54" i="7" s="1"/>
  <c r="F54" i="7"/>
  <c r="Q55" i="7"/>
  <c r="R55" i="7" s="1"/>
  <c r="I23" i="7"/>
  <c r="I23" i="9" s="1"/>
  <c r="Q23" i="7"/>
  <c r="R23" i="7" s="1"/>
  <c r="Q48" i="7"/>
  <c r="R48" i="7" s="1"/>
  <c r="S56" i="7"/>
  <c r="Q43" i="7"/>
  <c r="R43" i="7" s="1"/>
  <c r="Q35" i="7"/>
  <c r="R35" i="7" s="1"/>
  <c r="S55" i="7"/>
  <c r="Q10" i="7"/>
  <c r="R10" i="7" s="1"/>
  <c r="Q58" i="7"/>
  <c r="R58" i="7" s="1"/>
  <c r="F56" i="7"/>
  <c r="Q56" i="7"/>
  <c r="R56" i="7" s="1"/>
  <c r="Q44" i="7"/>
  <c r="R44" i="7" s="1"/>
  <c r="S35" i="7"/>
  <c r="Q7" i="7"/>
  <c r="R7" i="7" s="1"/>
  <c r="Q12" i="7"/>
  <c r="R12" i="7" s="1"/>
  <c r="F12" i="7"/>
  <c r="S28" i="7"/>
  <c r="F33" i="7"/>
  <c r="Q33" i="7"/>
  <c r="R33" i="7" s="1"/>
  <c r="S11" i="7"/>
  <c r="Q36" i="7"/>
  <c r="R36" i="7" s="1"/>
  <c r="F36" i="7"/>
  <c r="S10" i="7"/>
  <c r="S37" i="7"/>
  <c r="Q25" i="7"/>
  <c r="R25" i="7" s="1"/>
  <c r="Q11" i="7"/>
  <c r="R11" i="7" s="1"/>
  <c r="Q18" i="7"/>
  <c r="R18" i="7" s="1"/>
  <c r="Q26" i="7"/>
  <c r="R26" i="7" s="1"/>
  <c r="Q47" i="7"/>
  <c r="R47" i="7" s="1"/>
  <c r="Q6" i="7"/>
  <c r="R6" i="7" s="1"/>
  <c r="F6" i="7"/>
  <c r="Q27" i="7"/>
  <c r="R27" i="7" s="1"/>
  <c r="F27" i="7"/>
  <c r="Q17" i="7"/>
  <c r="R17" i="7" s="1"/>
  <c r="Q32" i="7"/>
  <c r="R32" i="7" s="1"/>
  <c r="Q31" i="7"/>
  <c r="R31" i="7" s="1"/>
  <c r="F31" i="7"/>
  <c r="Q37" i="7"/>
  <c r="R37" i="7" s="1"/>
  <c r="Q21" i="7"/>
  <c r="R21" i="7" s="1"/>
  <c r="Q57" i="7"/>
  <c r="R57" i="7" s="1"/>
  <c r="F57" i="7"/>
  <c r="F57" i="9" s="1"/>
  <c r="S44" i="7"/>
  <c r="F49" i="7"/>
  <c r="F49" i="9" s="1"/>
  <c r="Q49" i="7"/>
  <c r="R49" i="7" s="1"/>
  <c r="I40" i="7"/>
  <c r="Q40" i="7"/>
  <c r="R40" i="7" s="1"/>
  <c r="Q24" i="7"/>
  <c r="R24" i="7" s="1"/>
  <c r="S18" i="7"/>
  <c r="Q50" i="7"/>
  <c r="R50" i="7" s="1"/>
  <c r="X16" i="7"/>
  <c r="Y16" i="7"/>
  <c r="Q42" i="7"/>
  <c r="R42" i="7" s="1"/>
  <c r="L6" i="8"/>
  <c r="Y19" i="8"/>
  <c r="X19" i="8"/>
  <c r="Q15" i="8"/>
  <c r="R15" i="8" s="1"/>
  <c r="Q23" i="8"/>
  <c r="R23" i="8" s="1"/>
  <c r="I7" i="8"/>
  <c r="Q7" i="8"/>
  <c r="R7" i="8" s="1"/>
  <c r="X17" i="8"/>
  <c r="Y17" i="8"/>
  <c r="S8" i="8"/>
  <c r="Y31" i="8"/>
  <c r="X31" i="8"/>
  <c r="Q10" i="8"/>
  <c r="R10" i="8" s="1"/>
  <c r="X30" i="8"/>
  <c r="Y30" i="8"/>
  <c r="O7" i="8"/>
  <c r="O7" i="9" s="1"/>
  <c r="F32" i="8"/>
  <c r="Q32" i="8"/>
  <c r="R32" i="8" s="1"/>
  <c r="S50" i="8"/>
  <c r="Q11" i="8"/>
  <c r="R11" i="8" s="1"/>
  <c r="Q26" i="8"/>
  <c r="R26" i="8" s="1"/>
  <c r="S7" i="8"/>
  <c r="AE9" i="8"/>
  <c r="X38" i="8"/>
  <c r="Y38" i="8"/>
  <c r="F39" i="8"/>
  <c r="F39" i="9" s="1"/>
  <c r="Q39" i="8"/>
  <c r="R39" i="8" s="1"/>
  <c r="S36" i="8"/>
  <c r="S25" i="8"/>
  <c r="Y55" i="8"/>
  <c r="X55" i="8"/>
  <c r="Q25" i="8"/>
  <c r="R25" i="8" s="1"/>
  <c r="F25" i="8"/>
  <c r="S34" i="8"/>
  <c r="S44" i="8"/>
  <c r="X29" i="8"/>
  <c r="Y29" i="8"/>
  <c r="X48" i="8"/>
  <c r="Y48" i="8"/>
  <c r="Q57" i="8"/>
  <c r="R57" i="8" s="1"/>
  <c r="X49" i="8"/>
  <c r="Y49" i="8"/>
  <c r="F34" i="8"/>
  <c r="Q34" i="8"/>
  <c r="R34" i="8" s="1"/>
  <c r="S57" i="8"/>
  <c r="F18" i="8"/>
  <c r="Q18" i="8"/>
  <c r="R18" i="8" s="1"/>
  <c r="Q20" i="8"/>
  <c r="R20" i="8" s="1"/>
  <c r="F20" i="8"/>
  <c r="S30" i="8"/>
  <c r="F40" i="8"/>
  <c r="Q40" i="8"/>
  <c r="R40" i="8" s="1"/>
  <c r="Q47" i="8"/>
  <c r="R47" i="8" s="1"/>
  <c r="Q36" i="8"/>
  <c r="R36" i="8" s="1"/>
  <c r="Q51" i="8"/>
  <c r="R51" i="8" s="1"/>
  <c r="Q56" i="8"/>
  <c r="R56" i="8" s="1"/>
  <c r="X21" i="8"/>
  <c r="Y21" i="8"/>
  <c r="Q22" i="8"/>
  <c r="R22" i="8" s="1"/>
  <c r="S40" i="8"/>
  <c r="Q12" i="8"/>
  <c r="R12" i="8" s="1"/>
  <c r="S41" i="8"/>
  <c r="Q52" i="8"/>
  <c r="R52" i="8" s="1"/>
  <c r="F42" i="8"/>
  <c r="Q42" i="8"/>
  <c r="R42" i="8" s="1"/>
  <c r="S11" i="8"/>
  <c r="F41" i="8"/>
  <c r="Q41" i="8"/>
  <c r="R41" i="8" s="1"/>
  <c r="Q54" i="8"/>
  <c r="R54" i="8" s="1"/>
  <c r="X14" i="8"/>
  <c r="Y14" i="8"/>
  <c r="Q37" i="8"/>
  <c r="R37" i="8" s="1"/>
  <c r="F50" i="8"/>
  <c r="Q50" i="8"/>
  <c r="R50" i="8" s="1"/>
  <c r="Q45" i="8"/>
  <c r="R45" i="8" s="1"/>
  <c r="F24" i="8"/>
  <c r="Q24" i="8"/>
  <c r="R24" i="8" s="1"/>
  <c r="S45" i="8"/>
  <c r="Q13" i="8"/>
  <c r="R13" i="8" s="1"/>
  <c r="F33" i="8"/>
  <c r="Q33" i="8"/>
  <c r="R33" i="8" s="1"/>
  <c r="S35" i="8"/>
  <c r="F53" i="8"/>
  <c r="Q53" i="8"/>
  <c r="R53" i="8" s="1"/>
  <c r="Q44" i="8"/>
  <c r="R44" i="8" s="1"/>
  <c r="Q6" i="8"/>
  <c r="F6" i="8"/>
  <c r="Q27" i="8"/>
  <c r="R27" i="8" s="1"/>
  <c r="F27" i="8"/>
  <c r="Q8" i="8"/>
  <c r="R8" i="8" s="1"/>
  <c r="F8" i="8"/>
  <c r="Y28" i="8"/>
  <c r="X28" i="8"/>
  <c r="I46" i="8"/>
  <c r="I46" i="9" s="1"/>
  <c r="Q46" i="8"/>
  <c r="R46" i="8" s="1"/>
  <c r="S56" i="8"/>
  <c r="Q35" i="8"/>
  <c r="R35" i="8" s="1"/>
  <c r="F53" i="9" l="1"/>
  <c r="X32" i="4"/>
  <c r="X49" i="4"/>
  <c r="V58" i="9"/>
  <c r="X45" i="7"/>
  <c r="F31" i="9"/>
  <c r="Y13" i="6"/>
  <c r="F51" i="9"/>
  <c r="F28" i="9"/>
  <c r="F42" i="9"/>
  <c r="F36" i="9"/>
  <c r="L28" i="9"/>
  <c r="F23" i="9"/>
  <c r="V57" i="9"/>
  <c r="F58" i="9"/>
  <c r="Y25" i="4"/>
  <c r="F13" i="9"/>
  <c r="X53" i="7"/>
  <c r="Y38" i="5"/>
  <c r="Y31" i="3"/>
  <c r="L6" i="9"/>
  <c r="F40" i="9"/>
  <c r="Y20" i="7"/>
  <c r="F20" i="9"/>
  <c r="F32" i="9"/>
  <c r="Y28" i="7"/>
  <c r="F12" i="9"/>
  <c r="F52" i="9"/>
  <c r="F41" i="9"/>
  <c r="F55" i="9"/>
  <c r="F24" i="9"/>
  <c r="F34" i="9"/>
  <c r="F25" i="9"/>
  <c r="Y21" i="6"/>
  <c r="F30" i="9"/>
  <c r="I40" i="9"/>
  <c r="F44" i="9"/>
  <c r="F22" i="9"/>
  <c r="F46" i="9"/>
  <c r="F54" i="9"/>
  <c r="F48" i="9"/>
  <c r="Y52" i="7"/>
  <c r="Y12" i="3"/>
  <c r="T57" i="9"/>
  <c r="U57" i="9" s="1"/>
  <c r="AA57" i="9" s="1"/>
  <c r="Y20" i="3"/>
  <c r="F17" i="9"/>
  <c r="F35" i="9"/>
  <c r="F56" i="9"/>
  <c r="F45" i="9"/>
  <c r="F11" i="9"/>
  <c r="X38" i="7"/>
  <c r="T58" i="9"/>
  <c r="U58" i="9" s="1"/>
  <c r="AA58" i="9" s="1"/>
  <c r="F33" i="9"/>
  <c r="L41" i="9"/>
  <c r="F19" i="9"/>
  <c r="T55" i="9"/>
  <c r="U55" i="9" s="1"/>
  <c r="AA55" i="9" s="1"/>
  <c r="I43" i="9"/>
  <c r="F10" i="9"/>
  <c r="F50" i="9"/>
  <c r="I47" i="9"/>
  <c r="I56" i="9"/>
  <c r="X14" i="7"/>
  <c r="I44" i="9"/>
  <c r="F8" i="9"/>
  <c r="F18" i="9"/>
  <c r="I7" i="9"/>
  <c r="F27" i="9"/>
  <c r="F6" i="9"/>
  <c r="L20" i="9"/>
  <c r="X51" i="1"/>
  <c r="Y51" i="1"/>
  <c r="X6" i="1"/>
  <c r="Y6" i="1"/>
  <c r="X58" i="1"/>
  <c r="Y58" i="1"/>
  <c r="X55" i="1"/>
  <c r="Y55" i="1"/>
  <c r="X28" i="1"/>
  <c r="Y28" i="1"/>
  <c r="X41" i="1"/>
  <c r="Y41" i="1"/>
  <c r="X13" i="1"/>
  <c r="Y13" i="1"/>
  <c r="X44" i="1"/>
  <c r="Y44" i="1"/>
  <c r="X18" i="1"/>
  <c r="Y18" i="1"/>
  <c r="X40" i="1"/>
  <c r="Y40" i="1"/>
  <c r="X33" i="1"/>
  <c r="Y33" i="1"/>
  <c r="X56" i="1"/>
  <c r="Y56" i="1"/>
  <c r="X19" i="1"/>
  <c r="Y19" i="1"/>
  <c r="X31" i="1"/>
  <c r="Y31" i="1"/>
  <c r="X22" i="1"/>
  <c r="Y22" i="1"/>
  <c r="X46" i="1"/>
  <c r="Y46" i="1"/>
  <c r="X23" i="1"/>
  <c r="Y23" i="1"/>
  <c r="X52" i="1"/>
  <c r="Y52" i="1"/>
  <c r="X47" i="1"/>
  <c r="Y47" i="1"/>
  <c r="X20" i="1"/>
  <c r="Y20" i="1"/>
  <c r="X50" i="1"/>
  <c r="Y50" i="1"/>
  <c r="X43" i="1"/>
  <c r="Y43" i="1"/>
  <c r="X32" i="1"/>
  <c r="Y32" i="1"/>
  <c r="X39" i="1"/>
  <c r="Y39" i="1"/>
  <c r="X34" i="1"/>
  <c r="Y34" i="1"/>
  <c r="X17" i="1"/>
  <c r="Y17" i="1"/>
  <c r="X21" i="1"/>
  <c r="Y21" i="1"/>
  <c r="X54" i="1"/>
  <c r="Y54" i="1"/>
  <c r="X45" i="1"/>
  <c r="Y45" i="1"/>
  <c r="X29" i="1"/>
  <c r="Y29" i="1"/>
  <c r="Y7" i="1"/>
  <c r="X7" i="1"/>
  <c r="X8" i="1"/>
  <c r="Y8" i="1"/>
  <c r="X35" i="1"/>
  <c r="Y35" i="1"/>
  <c r="X11" i="1"/>
  <c r="Y11" i="1"/>
  <c r="Y27" i="1"/>
  <c r="X27" i="1"/>
  <c r="Y44" i="2"/>
  <c r="X44" i="2"/>
  <c r="X34" i="2"/>
  <c r="Y34" i="2"/>
  <c r="X41" i="2"/>
  <c r="Y41" i="2"/>
  <c r="X55" i="2"/>
  <c r="Y55" i="2"/>
  <c r="Y50" i="2"/>
  <c r="X50" i="2"/>
  <c r="X7" i="2"/>
  <c r="Y7" i="2"/>
  <c r="X49" i="2"/>
  <c r="Y49" i="2"/>
  <c r="Y54" i="2"/>
  <c r="X54" i="2"/>
  <c r="X19" i="2"/>
  <c r="Y19" i="2"/>
  <c r="X38" i="2"/>
  <c r="Y38" i="2"/>
  <c r="Y42" i="2"/>
  <c r="X42" i="2"/>
  <c r="X56" i="2"/>
  <c r="Y56" i="2"/>
  <c r="X36" i="2"/>
  <c r="Y36" i="2"/>
  <c r="X43" i="2"/>
  <c r="Y43" i="2"/>
  <c r="X10" i="2"/>
  <c r="Y10" i="2"/>
  <c r="X29" i="2"/>
  <c r="Y29" i="2"/>
  <c r="X58" i="2"/>
  <c r="Y58" i="2"/>
  <c r="X28" i="2"/>
  <c r="Y28" i="2"/>
  <c r="X9" i="2"/>
  <c r="Y9" i="2"/>
  <c r="X30" i="2"/>
  <c r="Y30" i="2"/>
  <c r="X18" i="2"/>
  <c r="Y18" i="2"/>
  <c r="X11" i="2"/>
  <c r="Y11" i="2"/>
  <c r="X46" i="2"/>
  <c r="Y46" i="2"/>
  <c r="X39" i="2"/>
  <c r="Y39" i="2"/>
  <c r="X17" i="2"/>
  <c r="Y17" i="2"/>
  <c r="Y32" i="2"/>
  <c r="X32" i="2"/>
  <c r="X22" i="2"/>
  <c r="Y22" i="2"/>
  <c r="X26" i="2"/>
  <c r="Y26" i="2"/>
  <c r="X45" i="2"/>
  <c r="Y45" i="2"/>
  <c r="X40" i="2"/>
  <c r="Y40" i="2"/>
  <c r="X13" i="2"/>
  <c r="Y13" i="2"/>
  <c r="X24" i="2"/>
  <c r="Y24" i="2"/>
  <c r="X48" i="2"/>
  <c r="Y48" i="2"/>
  <c r="X15" i="2"/>
  <c r="Y15" i="2"/>
  <c r="X31" i="2"/>
  <c r="Y31" i="2"/>
  <c r="X33" i="2"/>
  <c r="Y33" i="2"/>
  <c r="Y46" i="3"/>
  <c r="X46" i="3"/>
  <c r="X21" i="3"/>
  <c r="Y21" i="3"/>
  <c r="X40" i="3"/>
  <c r="Y40" i="3"/>
  <c r="X58" i="3"/>
  <c r="Y58" i="3"/>
  <c r="X27" i="3"/>
  <c r="Y27" i="3"/>
  <c r="X50" i="3"/>
  <c r="Y50" i="3"/>
  <c r="Y7" i="3"/>
  <c r="X7" i="3"/>
  <c r="Y37" i="3"/>
  <c r="X37" i="3"/>
  <c r="X23" i="3"/>
  <c r="Y23" i="3"/>
  <c r="X35" i="3"/>
  <c r="Y35" i="3"/>
  <c r="Y48" i="3"/>
  <c r="X48" i="3"/>
  <c r="X17" i="3"/>
  <c r="Y17" i="3"/>
  <c r="X34" i="3"/>
  <c r="Y34" i="3"/>
  <c r="Y51" i="3"/>
  <c r="X51" i="3"/>
  <c r="X8" i="3"/>
  <c r="Y8" i="3"/>
  <c r="X10" i="3"/>
  <c r="Y10" i="3"/>
  <c r="X16" i="3"/>
  <c r="Y16" i="3"/>
  <c r="X6" i="3"/>
  <c r="Y6" i="3"/>
  <c r="X18" i="3"/>
  <c r="Y18" i="3"/>
  <c r="X36" i="3"/>
  <c r="Y36" i="3"/>
  <c r="Y54" i="3"/>
  <c r="X54" i="3"/>
  <c r="X15" i="3"/>
  <c r="Y15" i="3"/>
  <c r="X25" i="3"/>
  <c r="Y25" i="3"/>
  <c r="X43" i="3"/>
  <c r="Y43" i="3"/>
  <c r="X44" i="3"/>
  <c r="Y44" i="3"/>
  <c r="X24" i="3"/>
  <c r="Y24" i="3"/>
  <c r="X53" i="3"/>
  <c r="Y53" i="3"/>
  <c r="X39" i="3"/>
  <c r="Y39" i="3"/>
  <c r="X56" i="3"/>
  <c r="Y56" i="3"/>
  <c r="X26" i="3"/>
  <c r="Y26" i="3"/>
  <c r="X38" i="3"/>
  <c r="Y38" i="3"/>
  <c r="X14" i="3"/>
  <c r="Y14" i="3"/>
  <c r="X11" i="3"/>
  <c r="Y11" i="3"/>
  <c r="Y42" i="3"/>
  <c r="X42" i="3"/>
  <c r="Y45" i="3"/>
  <c r="X45" i="3"/>
  <c r="X52" i="3"/>
  <c r="Y52" i="3"/>
  <c r="X22" i="3"/>
  <c r="Y22" i="3"/>
  <c r="Y13" i="3"/>
  <c r="X13" i="3"/>
  <c r="X19" i="3"/>
  <c r="Y19" i="3"/>
  <c r="X41" i="3"/>
  <c r="Y41" i="3"/>
  <c r="X35" i="4"/>
  <c r="Y35" i="4"/>
  <c r="X31" i="4"/>
  <c r="Y31" i="4"/>
  <c r="X6" i="4"/>
  <c r="Y6" i="4"/>
  <c r="X15" i="4"/>
  <c r="Y15" i="4"/>
  <c r="X38" i="4"/>
  <c r="Y38" i="4"/>
  <c r="Y29" i="4"/>
  <c r="X29" i="4"/>
  <c r="X20" i="4"/>
  <c r="Y20" i="4"/>
  <c r="Y53" i="4"/>
  <c r="X53" i="4"/>
  <c r="X23" i="4"/>
  <c r="Y23" i="4"/>
  <c r="Y37" i="4"/>
  <c r="X37" i="4"/>
  <c r="X48" i="4"/>
  <c r="Y48" i="4"/>
  <c r="X16" i="4"/>
  <c r="Y16" i="4"/>
  <c r="X11" i="4"/>
  <c r="Y11" i="4"/>
  <c r="Y7" i="4"/>
  <c r="X7" i="4"/>
  <c r="X43" i="4"/>
  <c r="Y43" i="4"/>
  <c r="X44" i="4"/>
  <c r="Y44" i="4"/>
  <c r="X54" i="4"/>
  <c r="Y54" i="4"/>
  <c r="Y45" i="4"/>
  <c r="X45" i="4"/>
  <c r="X36" i="4"/>
  <c r="Y36" i="4"/>
  <c r="X55" i="4"/>
  <c r="Y55" i="4"/>
  <c r="Y41" i="4"/>
  <c r="X41" i="4"/>
  <c r="X12" i="4"/>
  <c r="Y12" i="4"/>
  <c r="X17" i="4"/>
  <c r="Y17" i="4"/>
  <c r="X13" i="4"/>
  <c r="Y13" i="4"/>
  <c r="X19" i="4"/>
  <c r="Y19" i="4"/>
  <c r="X21" i="4"/>
  <c r="Y21" i="4"/>
  <c r="X28" i="4"/>
  <c r="Y28" i="4"/>
  <c r="X47" i="4"/>
  <c r="Y47" i="4"/>
  <c r="X8" i="4"/>
  <c r="Y8" i="4"/>
  <c r="X27" i="4"/>
  <c r="Y27" i="4"/>
  <c r="X39" i="4"/>
  <c r="Y39" i="4"/>
  <c r="X24" i="4"/>
  <c r="Y24" i="4"/>
  <c r="X40" i="4"/>
  <c r="Y40" i="4"/>
  <c r="X56" i="4"/>
  <c r="Y56" i="4"/>
  <c r="X8" i="5"/>
  <c r="Y8" i="5"/>
  <c r="X45" i="5"/>
  <c r="Y45" i="5"/>
  <c r="X54" i="5"/>
  <c r="Y54" i="5"/>
  <c r="Y55" i="5"/>
  <c r="X55" i="5"/>
  <c r="X33" i="5"/>
  <c r="Y33" i="5"/>
  <c r="X41" i="5"/>
  <c r="Y41" i="5"/>
  <c r="R6" i="5"/>
  <c r="X22" i="5"/>
  <c r="Y22" i="5"/>
  <c r="X21" i="5"/>
  <c r="Y21" i="5"/>
  <c r="X16" i="5"/>
  <c r="Y16" i="5"/>
  <c r="Y18" i="5"/>
  <c r="X18" i="5"/>
  <c r="X29" i="5"/>
  <c r="Y29" i="5"/>
  <c r="X43" i="5"/>
  <c r="Y43" i="5"/>
  <c r="X27" i="5"/>
  <c r="Y27" i="5"/>
  <c r="X11" i="5"/>
  <c r="Y11" i="5"/>
  <c r="X9" i="5"/>
  <c r="Y9" i="5"/>
  <c r="X30" i="5"/>
  <c r="Y30" i="5"/>
  <c r="X15" i="5"/>
  <c r="Y15" i="5"/>
  <c r="X39" i="5"/>
  <c r="Y39" i="5"/>
  <c r="X40" i="5"/>
  <c r="Y40" i="5"/>
  <c r="X31" i="5"/>
  <c r="Y31" i="5"/>
  <c r="X42" i="5"/>
  <c r="Y42" i="5"/>
  <c r="X52" i="5"/>
  <c r="Y52" i="5"/>
  <c r="X56" i="5"/>
  <c r="Y56" i="5"/>
  <c r="X23" i="5"/>
  <c r="Y23" i="5"/>
  <c r="Y7" i="5"/>
  <c r="X7" i="5"/>
  <c r="X13" i="5"/>
  <c r="Y13" i="5"/>
  <c r="X12" i="5"/>
  <c r="Y12" i="5"/>
  <c r="Y32" i="5"/>
  <c r="X32" i="5"/>
  <c r="X34" i="5"/>
  <c r="Y34" i="5"/>
  <c r="Y46" i="5"/>
  <c r="X46" i="5"/>
  <c r="X24" i="5"/>
  <c r="Y24" i="5"/>
  <c r="X20" i="5"/>
  <c r="Y20" i="5"/>
  <c r="X37" i="5"/>
  <c r="Y37" i="5"/>
  <c r="Y47" i="5"/>
  <c r="X47" i="5"/>
  <c r="X14" i="5"/>
  <c r="Y14" i="5"/>
  <c r="X17" i="5"/>
  <c r="Y17" i="5"/>
  <c r="X19" i="5"/>
  <c r="Y19" i="5"/>
  <c r="X10" i="5"/>
  <c r="Y10" i="5"/>
  <c r="Y28" i="5"/>
  <c r="X28" i="5"/>
  <c r="X30" i="6"/>
  <c r="Y30" i="6"/>
  <c r="X54" i="6"/>
  <c r="Y54" i="6"/>
  <c r="X46" i="6"/>
  <c r="Y46" i="6"/>
  <c r="Y19" i="6"/>
  <c r="X19" i="6"/>
  <c r="X6" i="6"/>
  <c r="Y6" i="6"/>
  <c r="X50" i="6"/>
  <c r="Y50" i="6"/>
  <c r="Y44" i="6"/>
  <c r="X44" i="6"/>
  <c r="X49" i="6"/>
  <c r="Y49" i="6"/>
  <c r="X41" i="6"/>
  <c r="Y41" i="6"/>
  <c r="Y35" i="6"/>
  <c r="X35" i="6"/>
  <c r="X40" i="6"/>
  <c r="Y40" i="6"/>
  <c r="Y52" i="6"/>
  <c r="X52" i="6"/>
  <c r="X14" i="6"/>
  <c r="Y14" i="6"/>
  <c r="Y36" i="6"/>
  <c r="X36" i="6"/>
  <c r="X34" i="6"/>
  <c r="Y34" i="6"/>
  <c r="X51" i="6"/>
  <c r="Y51" i="6"/>
  <c r="X38" i="6"/>
  <c r="Y38" i="6"/>
  <c r="X17" i="6"/>
  <c r="Y17" i="6"/>
  <c r="X45" i="6"/>
  <c r="Y45" i="6"/>
  <c r="X39" i="6"/>
  <c r="Y39" i="6"/>
  <c r="X26" i="6"/>
  <c r="Y26" i="6"/>
  <c r="X37" i="6"/>
  <c r="Y37" i="6"/>
  <c r="X58" i="6"/>
  <c r="Y58" i="6"/>
  <c r="Y7" i="6"/>
  <c r="X7" i="6"/>
  <c r="X28" i="6"/>
  <c r="Y28" i="6"/>
  <c r="X22" i="6"/>
  <c r="Y22" i="6"/>
  <c r="X20" i="6"/>
  <c r="Y20" i="6"/>
  <c r="X24" i="6"/>
  <c r="Y24" i="6"/>
  <c r="X55" i="6"/>
  <c r="Y55" i="6"/>
  <c r="X11" i="6"/>
  <c r="Y11" i="6"/>
  <c r="X33" i="6"/>
  <c r="Y33" i="6"/>
  <c r="X57" i="6"/>
  <c r="Y57" i="6"/>
  <c r="X29" i="6"/>
  <c r="Y29" i="6"/>
  <c r="X47" i="6"/>
  <c r="Y47" i="6"/>
  <c r="X16" i="6"/>
  <c r="Y16" i="6"/>
  <c r="X48" i="6"/>
  <c r="Y48" i="6"/>
  <c r="X8" i="6"/>
  <c r="Y8" i="6"/>
  <c r="X10" i="6"/>
  <c r="Y10" i="6"/>
  <c r="X25" i="6"/>
  <c r="Y25" i="6"/>
  <c r="X9" i="7"/>
  <c r="Y9" i="7"/>
  <c r="X13" i="7"/>
  <c r="Y13" i="7"/>
  <c r="X24" i="7"/>
  <c r="Y24" i="7"/>
  <c r="X48" i="7"/>
  <c r="Y48" i="7"/>
  <c r="X33" i="7"/>
  <c r="Y33" i="7"/>
  <c r="X23" i="7"/>
  <c r="Y23" i="7"/>
  <c r="Y8" i="7"/>
  <c r="X8" i="7"/>
  <c r="Y50" i="7"/>
  <c r="X50" i="7"/>
  <c r="Y36" i="7"/>
  <c r="X36" i="7"/>
  <c r="X27" i="7"/>
  <c r="Y27" i="7"/>
  <c r="X11" i="7"/>
  <c r="Y11" i="7"/>
  <c r="X25" i="7"/>
  <c r="Y25" i="7"/>
  <c r="Y58" i="7"/>
  <c r="X58" i="7"/>
  <c r="Y55" i="7"/>
  <c r="X55" i="7"/>
  <c r="X41" i="7"/>
  <c r="Y41" i="7"/>
  <c r="X31" i="7"/>
  <c r="Y31" i="7"/>
  <c r="X32" i="7"/>
  <c r="Y32" i="7"/>
  <c r="X17" i="7"/>
  <c r="Y17" i="7"/>
  <c r="X6" i="7"/>
  <c r="Y6" i="7"/>
  <c r="X10" i="7"/>
  <c r="Y10" i="7"/>
  <c r="X49" i="7"/>
  <c r="Y49" i="7"/>
  <c r="X47" i="7"/>
  <c r="Y47" i="7"/>
  <c r="Y12" i="7"/>
  <c r="X12" i="7"/>
  <c r="X54" i="7"/>
  <c r="Y54" i="7"/>
  <c r="X51" i="7"/>
  <c r="Y51" i="7"/>
  <c r="Y40" i="7"/>
  <c r="X40" i="7"/>
  <c r="Y7" i="7"/>
  <c r="X7" i="7"/>
  <c r="X35" i="7"/>
  <c r="Y35" i="7"/>
  <c r="X42" i="7"/>
  <c r="Y42" i="7"/>
  <c r="X56" i="7"/>
  <c r="Y56" i="7"/>
  <c r="X57" i="7"/>
  <c r="Y57" i="7"/>
  <c r="X26" i="7"/>
  <c r="Y26" i="7"/>
  <c r="X21" i="7"/>
  <c r="Y21" i="7"/>
  <c r="X18" i="7"/>
  <c r="Y18" i="7"/>
  <c r="X43" i="7"/>
  <c r="Y43" i="7"/>
  <c r="Y22" i="7"/>
  <c r="X22" i="7"/>
  <c r="X46" i="7"/>
  <c r="Y46" i="7"/>
  <c r="X37" i="7"/>
  <c r="Y37" i="7"/>
  <c r="X44" i="7"/>
  <c r="Y44" i="7"/>
  <c r="X39" i="7"/>
  <c r="Y39" i="7"/>
  <c r="X34" i="7"/>
  <c r="Y34" i="7"/>
  <c r="Y52" i="8"/>
  <c r="X52" i="8"/>
  <c r="X40" i="8"/>
  <c r="Y40" i="8"/>
  <c r="X37" i="8"/>
  <c r="Y37" i="8"/>
  <c r="Y57" i="8"/>
  <c r="X57" i="8"/>
  <c r="X33" i="8"/>
  <c r="Y33" i="8"/>
  <c r="X12" i="8"/>
  <c r="Y12" i="8"/>
  <c r="X10" i="8"/>
  <c r="Y10" i="8"/>
  <c r="X26" i="8"/>
  <c r="Y26" i="8"/>
  <c r="X23" i="8"/>
  <c r="Y23" i="8"/>
  <c r="X8" i="8"/>
  <c r="Y8" i="8"/>
  <c r="X13" i="8"/>
  <c r="Y13" i="8"/>
  <c r="X22" i="8"/>
  <c r="Y22" i="8"/>
  <c r="X20" i="8"/>
  <c r="Y20" i="8"/>
  <c r="X11" i="8"/>
  <c r="Y11" i="8"/>
  <c r="X15" i="8"/>
  <c r="Y15" i="8"/>
  <c r="X24" i="8"/>
  <c r="Y24" i="8"/>
  <c r="X41" i="8"/>
  <c r="Y41" i="8"/>
  <c r="X35" i="8"/>
  <c r="Y35" i="8"/>
  <c r="X56" i="8"/>
  <c r="Y56" i="8"/>
  <c r="X34" i="8"/>
  <c r="Y34" i="8"/>
  <c r="X27" i="8"/>
  <c r="Y27" i="8"/>
  <c r="Y32" i="8"/>
  <c r="X32" i="8"/>
  <c r="R6" i="8"/>
  <c r="X51" i="8"/>
  <c r="Y51" i="8"/>
  <c r="Y54" i="8"/>
  <c r="X54" i="8"/>
  <c r="X39" i="8"/>
  <c r="Y39" i="8"/>
  <c r="Y46" i="8"/>
  <c r="X46" i="8"/>
  <c r="X44" i="8"/>
  <c r="Y44" i="8"/>
  <c r="X45" i="8"/>
  <c r="Y45" i="8"/>
  <c r="Y42" i="8"/>
  <c r="X42" i="8"/>
  <c r="X36" i="8"/>
  <c r="Y36" i="8"/>
  <c r="X18" i="8"/>
  <c r="Y18" i="8"/>
  <c r="X53" i="8"/>
  <c r="Y53" i="8"/>
  <c r="Y50" i="8"/>
  <c r="X50" i="8"/>
  <c r="Y47" i="8"/>
  <c r="X47" i="8"/>
  <c r="X25" i="8"/>
  <c r="Y25" i="8"/>
  <c r="Y7" i="8"/>
  <c r="X7" i="8"/>
  <c r="B2" i="8"/>
  <c r="B2" i="7"/>
  <c r="Y6" i="5" l="1"/>
  <c r="X6" i="5"/>
  <c r="X6" i="8"/>
  <c r="Y6" i="8"/>
  <c r="V23" i="9" l="1"/>
  <c r="T23" i="9"/>
  <c r="U23" i="9" s="1"/>
  <c r="AA23" i="9" s="1"/>
  <c r="V53" i="9" l="1"/>
  <c r="V52" i="9"/>
  <c r="T53" i="9"/>
  <c r="U53" i="9" s="1"/>
  <c r="AA53" i="9" s="1"/>
  <c r="T52" i="9"/>
  <c r="U52" i="9" s="1"/>
  <c r="AA52" i="9" s="1"/>
  <c r="AI58" i="9"/>
  <c r="AB58" i="9" l="1"/>
  <c r="G60" i="9"/>
  <c r="AE58" i="9" l="1"/>
  <c r="AF58" i="9" s="1"/>
  <c r="B5" i="10"/>
  <c r="B2" i="10" l="1"/>
  <c r="W59" i="8" l="1"/>
  <c r="R6" i="9" l="1"/>
  <c r="R7" i="9"/>
  <c r="R8" i="9"/>
  <c r="R9" i="9"/>
  <c r="R10" i="9"/>
  <c r="R11" i="9"/>
  <c r="R12" i="9"/>
  <c r="R13" i="9"/>
  <c r="R14" i="9"/>
  <c r="R15" i="9"/>
  <c r="W59" i="7"/>
  <c r="W59" i="6"/>
  <c r="W59" i="5"/>
  <c r="W59" i="4"/>
  <c r="W59" i="3"/>
  <c r="W59" i="2"/>
  <c r="W59" i="1"/>
  <c r="U5" i="7"/>
  <c r="V51" i="9" l="1"/>
  <c r="T51" i="9" l="1"/>
  <c r="U51" i="9" s="1"/>
  <c r="AA51" i="9" s="1"/>
  <c r="A5" i="1" l="1"/>
  <c r="A5" i="2"/>
  <c r="A5" i="3"/>
  <c r="A5" i="4"/>
  <c r="A5" i="5"/>
  <c r="A5" i="6"/>
  <c r="A5" i="7"/>
  <c r="A5" i="8"/>
  <c r="B5" i="8"/>
  <c r="D5" i="8"/>
  <c r="C5" i="8"/>
  <c r="E59" i="8" l="1"/>
  <c r="C5" i="10"/>
  <c r="M60" i="9"/>
  <c r="J60" i="9"/>
  <c r="J59" i="8" l="1"/>
  <c r="N59" i="8"/>
  <c r="P59" i="8"/>
  <c r="G59" i="8"/>
  <c r="H59" i="8"/>
  <c r="K59" i="8"/>
  <c r="M59" i="8"/>
  <c r="AD5" i="1"/>
  <c r="D5" i="1"/>
  <c r="C5" i="1"/>
  <c r="AD5" i="2"/>
  <c r="D5" i="2"/>
  <c r="C5" i="2"/>
  <c r="AD5" i="3"/>
  <c r="D5" i="3"/>
  <c r="C5" i="3"/>
  <c r="AD5" i="4"/>
  <c r="D5" i="4"/>
  <c r="C5" i="4"/>
  <c r="AD5" i="5"/>
  <c r="D5" i="5"/>
  <c r="C5" i="5"/>
  <c r="AD5" i="6"/>
  <c r="AD5" i="7"/>
  <c r="AD5" i="8"/>
  <c r="B5" i="7"/>
  <c r="N59" i="4" l="1"/>
  <c r="M59" i="4"/>
  <c r="K59" i="4"/>
  <c r="H59" i="4"/>
  <c r="G59" i="4"/>
  <c r="E59" i="4"/>
  <c r="P59" i="4"/>
  <c r="J59" i="4"/>
  <c r="P59" i="3"/>
  <c r="N59" i="3"/>
  <c r="M59" i="3"/>
  <c r="K59" i="3"/>
  <c r="J59" i="3"/>
  <c r="H59" i="3"/>
  <c r="G59" i="3"/>
  <c r="E59" i="3"/>
  <c r="E59" i="2"/>
  <c r="H59" i="5"/>
  <c r="M59" i="5"/>
  <c r="K59" i="5"/>
  <c r="N59" i="5"/>
  <c r="J59" i="5"/>
  <c r="G59" i="5"/>
  <c r="E59" i="5"/>
  <c r="P59" i="5"/>
  <c r="E59" i="1"/>
  <c r="V46" i="9" l="1"/>
  <c r="T47" i="9"/>
  <c r="U47" i="9" s="1"/>
  <c r="AA47" i="9" s="1"/>
  <c r="V43" i="9"/>
  <c r="T46" i="9"/>
  <c r="U46" i="9" s="1"/>
  <c r="AA46" i="9" s="1"/>
  <c r="T43" i="9"/>
  <c r="U43" i="9" s="1"/>
  <c r="AA43" i="9" s="1"/>
  <c r="V47" i="9"/>
  <c r="G59" i="1"/>
  <c r="H59" i="1"/>
  <c r="J59" i="1"/>
  <c r="K59" i="1"/>
  <c r="K59" i="2"/>
  <c r="M59" i="1"/>
  <c r="M59" i="2"/>
  <c r="N59" i="1"/>
  <c r="N59" i="2"/>
  <c r="P59" i="1"/>
  <c r="P59" i="2"/>
  <c r="G59" i="2"/>
  <c r="H59" i="2"/>
  <c r="J59" i="2"/>
  <c r="T50" i="9" l="1"/>
  <c r="U50" i="9" s="1"/>
  <c r="AA50" i="9" s="1"/>
  <c r="V50" i="9"/>
  <c r="T49" i="9"/>
  <c r="U49" i="9" s="1"/>
  <c r="AA49" i="9" s="1"/>
  <c r="V44" i="9"/>
  <c r="V45" i="9"/>
  <c r="T42" i="9"/>
  <c r="U42" i="9" s="1"/>
  <c r="AA42" i="9" s="1"/>
  <c r="T45" i="9"/>
  <c r="U45" i="9" s="1"/>
  <c r="AA45" i="9" s="1"/>
  <c r="V49" i="9"/>
  <c r="V48" i="9"/>
  <c r="T48" i="9"/>
  <c r="U48" i="9" s="1"/>
  <c r="AA48" i="9" s="1"/>
  <c r="V42" i="9"/>
  <c r="T44" i="9"/>
  <c r="U44" i="9" s="1"/>
  <c r="AA44" i="9" s="1"/>
  <c r="Y2" i="8"/>
  <c r="Y2" i="1" l="1"/>
  <c r="Y1" i="8" l="1"/>
  <c r="AB9" i="8" l="1"/>
  <c r="AB58" i="8"/>
  <c r="AB16" i="8"/>
  <c r="AB43" i="8"/>
  <c r="AB55" i="8"/>
  <c r="AB19" i="8"/>
  <c r="AB31" i="8"/>
  <c r="AB49" i="8"/>
  <c r="AB14" i="8"/>
  <c r="AB38" i="8"/>
  <c r="AB30" i="8"/>
  <c r="AB29" i="8"/>
  <c r="AB28" i="8"/>
  <c r="AB21" i="8"/>
  <c r="AB17" i="8"/>
  <c r="AB48" i="8"/>
  <c r="AB37" i="8"/>
  <c r="AB13" i="8"/>
  <c r="AB15" i="8"/>
  <c r="AB44" i="8"/>
  <c r="AB56" i="8"/>
  <c r="AB25" i="8"/>
  <c r="AB57" i="8"/>
  <c r="AB24" i="8"/>
  <c r="AB51" i="8"/>
  <c r="AB22" i="8"/>
  <c r="AB26" i="8"/>
  <c r="AB32" i="8"/>
  <c r="AB18" i="8"/>
  <c r="AB54" i="8"/>
  <c r="AB34" i="8"/>
  <c r="AB12" i="8"/>
  <c r="AB52" i="8"/>
  <c r="AB20" i="8"/>
  <c r="AB45" i="8"/>
  <c r="AB53" i="8"/>
  <c r="AB7" i="8"/>
  <c r="AB23" i="8"/>
  <c r="AB33" i="8"/>
  <c r="AB42" i="8"/>
  <c r="AB8" i="8"/>
  <c r="AB39" i="8"/>
  <c r="AB41" i="8"/>
  <c r="AB50" i="8"/>
  <c r="AB11" i="8"/>
  <c r="AB10" i="8"/>
  <c r="AB27" i="8"/>
  <c r="AB40" i="8"/>
  <c r="AB36" i="8"/>
  <c r="AB35" i="8"/>
  <c r="AB46" i="8"/>
  <c r="AB47" i="8"/>
  <c r="AB6" i="8"/>
  <c r="AH2" i="10"/>
  <c r="AH1" i="10"/>
  <c r="AC25" i="8" l="1"/>
  <c r="F25" i="10"/>
  <c r="G25" i="10" s="1"/>
  <c r="AC45" i="8"/>
  <c r="F45" i="10"/>
  <c r="G45" i="10" s="1"/>
  <c r="F30" i="10"/>
  <c r="G30" i="10" s="1"/>
  <c r="AC30" i="8"/>
  <c r="AC52" i="8"/>
  <c r="F52" i="10"/>
  <c r="G52" i="10" s="1"/>
  <c r="AC49" i="8"/>
  <c r="F49" i="10"/>
  <c r="G49" i="10" s="1"/>
  <c r="AC29" i="8"/>
  <c r="F29" i="10"/>
  <c r="G29" i="10" s="1"/>
  <c r="AC15" i="8"/>
  <c r="F15" i="10"/>
  <c r="G15" i="10" s="1"/>
  <c r="AC24" i="8"/>
  <c r="F24" i="10"/>
  <c r="G24" i="10" s="1"/>
  <c r="AC38" i="8"/>
  <c r="F38" i="10"/>
  <c r="G38" i="10" s="1"/>
  <c r="AC50" i="8"/>
  <c r="F50" i="10"/>
  <c r="G50" i="10" s="1"/>
  <c r="F39" i="10"/>
  <c r="G39" i="10" s="1"/>
  <c r="AC39" i="8"/>
  <c r="AC19" i="8"/>
  <c r="F19" i="10"/>
  <c r="G19" i="10" s="1"/>
  <c r="F27" i="10"/>
  <c r="G27" i="10" s="1"/>
  <c r="AC27" i="8"/>
  <c r="AC20" i="8"/>
  <c r="F20" i="10"/>
  <c r="G20" i="10" s="1"/>
  <c r="AC44" i="8"/>
  <c r="F44" i="10"/>
  <c r="G44" i="10" s="1"/>
  <c r="AC34" i="8"/>
  <c r="F34" i="10"/>
  <c r="G34" i="10" s="1"/>
  <c r="AC18" i="8"/>
  <c r="F18" i="10"/>
  <c r="G18" i="10" s="1"/>
  <c r="AC37" i="8"/>
  <c r="F37" i="10"/>
  <c r="G37" i="10" s="1"/>
  <c r="AC55" i="8"/>
  <c r="F55" i="10"/>
  <c r="G55" i="10" s="1"/>
  <c r="AC53" i="8"/>
  <c r="F53" i="10"/>
  <c r="G53" i="10" s="1"/>
  <c r="AC56" i="8"/>
  <c r="F56" i="10"/>
  <c r="G56" i="10" s="1"/>
  <c r="AC40" i="8"/>
  <c r="F40" i="10"/>
  <c r="G40" i="10" s="1"/>
  <c r="AC14" i="8"/>
  <c r="F14" i="10"/>
  <c r="G14" i="10" s="1"/>
  <c r="AC57" i="8"/>
  <c r="F57" i="10"/>
  <c r="G57" i="10" s="1"/>
  <c r="AC10" i="8"/>
  <c r="F10" i="10"/>
  <c r="G10" i="10" s="1"/>
  <c r="AC11" i="8"/>
  <c r="F11" i="10"/>
  <c r="G11" i="10" s="1"/>
  <c r="AC12" i="8"/>
  <c r="F12" i="10"/>
  <c r="G12" i="10" s="1"/>
  <c r="AC41" i="8"/>
  <c r="F41" i="10"/>
  <c r="G41" i="10" s="1"/>
  <c r="F31" i="10"/>
  <c r="G31" i="10" s="1"/>
  <c r="AC31" i="8"/>
  <c r="AC54" i="8"/>
  <c r="F54" i="10"/>
  <c r="G54" i="10" s="1"/>
  <c r="AC13" i="8"/>
  <c r="F13" i="10"/>
  <c r="G13" i="10" s="1"/>
  <c r="F6" i="10"/>
  <c r="G6" i="10" s="1"/>
  <c r="AC6" i="8"/>
  <c r="AC8" i="8"/>
  <c r="F8" i="10"/>
  <c r="G8" i="10" s="1"/>
  <c r="AC47" i="8"/>
  <c r="F47" i="10"/>
  <c r="G47" i="10" s="1"/>
  <c r="AC42" i="8"/>
  <c r="F42" i="10"/>
  <c r="G42" i="10" s="1"/>
  <c r="AC32" i="8"/>
  <c r="F32" i="10"/>
  <c r="G32" i="10" s="1"/>
  <c r="F48" i="10"/>
  <c r="G48" i="10" s="1"/>
  <c r="AC48" i="8"/>
  <c r="F43" i="10"/>
  <c r="G43" i="10" s="1"/>
  <c r="AC43" i="8"/>
  <c r="AC46" i="8"/>
  <c r="F46" i="10"/>
  <c r="G46" i="10" s="1"/>
  <c r="AC33" i="8"/>
  <c r="F33" i="10"/>
  <c r="G33" i="10" s="1"/>
  <c r="AC26" i="8"/>
  <c r="F26" i="10"/>
  <c r="G26" i="10" s="1"/>
  <c r="AC17" i="8"/>
  <c r="F17" i="10"/>
  <c r="G17" i="10" s="1"/>
  <c r="F16" i="10"/>
  <c r="G16" i="10" s="1"/>
  <c r="AC16" i="8"/>
  <c r="AC35" i="8"/>
  <c r="F35" i="10"/>
  <c r="G35" i="10" s="1"/>
  <c r="F23" i="10"/>
  <c r="G23" i="10" s="1"/>
  <c r="AC23" i="8"/>
  <c r="AC22" i="8"/>
  <c r="F22" i="10"/>
  <c r="G22" i="10" s="1"/>
  <c r="AC21" i="8"/>
  <c r="F21" i="10"/>
  <c r="G21" i="10" s="1"/>
  <c r="F58" i="10"/>
  <c r="G58" i="10" s="1"/>
  <c r="AC58" i="8"/>
  <c r="AC36" i="8"/>
  <c r="F36" i="10"/>
  <c r="G36" i="10" s="1"/>
  <c r="AC7" i="8"/>
  <c r="F7" i="10"/>
  <c r="G7" i="10" s="1"/>
  <c r="AC51" i="8"/>
  <c r="F51" i="10"/>
  <c r="G51" i="10" s="1"/>
  <c r="AC28" i="8"/>
  <c r="F28" i="10"/>
  <c r="G28" i="10" s="1"/>
  <c r="F9" i="10"/>
  <c r="G9" i="10" s="1"/>
  <c r="AC9" i="8"/>
  <c r="AG9" i="10"/>
  <c r="AH9" i="10" s="1"/>
  <c r="AG39" i="10"/>
  <c r="AH39" i="10" s="1"/>
  <c r="AG45" i="10"/>
  <c r="AH45" i="10" s="1"/>
  <c r="AG48" i="10"/>
  <c r="AH48" i="10" s="1"/>
  <c r="AG7" i="10"/>
  <c r="AH7" i="10" s="1"/>
  <c r="AG6" i="10"/>
  <c r="AH6" i="10" s="1"/>
  <c r="AG22" i="10"/>
  <c r="AH22" i="10" s="1"/>
  <c r="AG27" i="10"/>
  <c r="AH27" i="10" s="1"/>
  <c r="AG30" i="10"/>
  <c r="AH30" i="10" s="1"/>
  <c r="AG33" i="10"/>
  <c r="AH33" i="10" s="1"/>
  <c r="AG53" i="10"/>
  <c r="AH53" i="10" s="1"/>
  <c r="AG56" i="10"/>
  <c r="AH56" i="10" s="1"/>
  <c r="AG36" i="10"/>
  <c r="AH36" i="10" s="1"/>
  <c r="AG19" i="10"/>
  <c r="AH19" i="10" s="1"/>
  <c r="AG29" i="10"/>
  <c r="AH29" i="10" s="1"/>
  <c r="AG41" i="10"/>
  <c r="AH41" i="10" s="1"/>
  <c r="AG50" i="10"/>
  <c r="AH50" i="10" s="1"/>
  <c r="AG24" i="10"/>
  <c r="AH24" i="10" s="1"/>
  <c r="AG38" i="10"/>
  <c r="AH38" i="10" s="1"/>
  <c r="AG44" i="10"/>
  <c r="AH44" i="10" s="1"/>
  <c r="AG47" i="10"/>
  <c r="AH47" i="10" s="1"/>
  <c r="AG16" i="10"/>
  <c r="AH16" i="10" s="1"/>
  <c r="AG21" i="10"/>
  <c r="AH21" i="10" s="1"/>
  <c r="AG32" i="10"/>
  <c r="AH32" i="10" s="1"/>
  <c r="AG55" i="10"/>
  <c r="AH55" i="10" s="1"/>
  <c r="AG15" i="10"/>
  <c r="AH15" i="10" s="1"/>
  <c r="AG51" i="10"/>
  <c r="AH51" i="10" s="1"/>
  <c r="AG13" i="10"/>
  <c r="AH13" i="10" s="1"/>
  <c r="AG35" i="10"/>
  <c r="AH35" i="10" s="1"/>
  <c r="AG52" i="10"/>
  <c r="AH52" i="10" s="1"/>
  <c r="AG58" i="10"/>
  <c r="AH58" i="10" s="1"/>
  <c r="AG37" i="10"/>
  <c r="AH37" i="10" s="1"/>
  <c r="AG34" i="10"/>
  <c r="AH34" i="10" s="1"/>
  <c r="AG12" i="10"/>
  <c r="AH12" i="10" s="1"/>
  <c r="AG18" i="10"/>
  <c r="AH18" i="10" s="1"/>
  <c r="AG31" i="10"/>
  <c r="AH31" i="10" s="1"/>
  <c r="AG57" i="10"/>
  <c r="AH57" i="10" s="1"/>
  <c r="AG25" i="10"/>
  <c r="AH25" i="10" s="1"/>
  <c r="AG10" i="10"/>
  <c r="AH10" i="10" s="1"/>
  <c r="AG28" i="10"/>
  <c r="AH28" i="10" s="1"/>
  <c r="AG40" i="10"/>
  <c r="AH40" i="10" s="1"/>
  <c r="AG43" i="10"/>
  <c r="AH43" i="10" s="1"/>
  <c r="AG46" i="10"/>
  <c r="AH46" i="10" s="1"/>
  <c r="AG49" i="10"/>
  <c r="AH49" i="10" s="1"/>
  <c r="AG54" i="10"/>
  <c r="AH54" i="10" s="1"/>
  <c r="AG42" i="10"/>
  <c r="AH42" i="10" s="1"/>
  <c r="AG23" i="10"/>
  <c r="AH23" i="10" s="1"/>
  <c r="AG20" i="10"/>
  <c r="AH20" i="10" s="1"/>
  <c r="AG26" i="10"/>
  <c r="AH26" i="10" s="1"/>
  <c r="AG8" i="10"/>
  <c r="AH8" i="10" s="1"/>
  <c r="AG17" i="10"/>
  <c r="AH17" i="10" s="1"/>
  <c r="AG11" i="10"/>
  <c r="AH11" i="10" s="1"/>
  <c r="AG14" i="10"/>
  <c r="AH14" i="10" s="1"/>
  <c r="AD1" i="9"/>
  <c r="Y2" i="7" l="1"/>
  <c r="Y1" i="7"/>
  <c r="AB15" i="7" l="1"/>
  <c r="AB53" i="7"/>
  <c r="AB19" i="7"/>
  <c r="AB30" i="7"/>
  <c r="AB14" i="7"/>
  <c r="AB29" i="7"/>
  <c r="AB28" i="7"/>
  <c r="AB45" i="7"/>
  <c r="AB20" i="7"/>
  <c r="AB16" i="7"/>
  <c r="AB38" i="7"/>
  <c r="AB9" i="7"/>
  <c r="AB48" i="7"/>
  <c r="AB25" i="7"/>
  <c r="AB10" i="7"/>
  <c r="AB54" i="7"/>
  <c r="AB35" i="7"/>
  <c r="AB26" i="7"/>
  <c r="AB52" i="7"/>
  <c r="AB42" i="7"/>
  <c r="AB46" i="7"/>
  <c r="AB57" i="7"/>
  <c r="AB36" i="7"/>
  <c r="AB32" i="7"/>
  <c r="AB49" i="7"/>
  <c r="AB21" i="7"/>
  <c r="AB58" i="7"/>
  <c r="AB51" i="7"/>
  <c r="AB33" i="7"/>
  <c r="AB34" i="7"/>
  <c r="AB43" i="7"/>
  <c r="AB23" i="7"/>
  <c r="AB40" i="7"/>
  <c r="AB13" i="7"/>
  <c r="AB27" i="7"/>
  <c r="AB55" i="7"/>
  <c r="AB17" i="7"/>
  <c r="AB47" i="7"/>
  <c r="AB56" i="7"/>
  <c r="AB18" i="7"/>
  <c r="AB37" i="7"/>
  <c r="AB39" i="7"/>
  <c r="AB22" i="7"/>
  <c r="AB24" i="7"/>
  <c r="AB8" i="7"/>
  <c r="AB12" i="7"/>
  <c r="AB44" i="7"/>
  <c r="AB50" i="7"/>
  <c r="AB11" i="7"/>
  <c r="AB41" i="7"/>
  <c r="AB6" i="7"/>
  <c r="AB7" i="7"/>
  <c r="AB31" i="7"/>
  <c r="S60" i="6"/>
  <c r="AC44" i="7" l="1"/>
  <c r="I44" i="10"/>
  <c r="J44" i="10" s="1"/>
  <c r="AC27" i="7"/>
  <c r="I27" i="10"/>
  <c r="J27" i="10" s="1"/>
  <c r="AC38" i="7"/>
  <c r="I38" i="10"/>
  <c r="J38" i="10" s="1"/>
  <c r="AC46" i="7"/>
  <c r="I46" i="10"/>
  <c r="J46" i="10" s="1"/>
  <c r="AC22" i="7"/>
  <c r="I22" i="10"/>
  <c r="J22" i="10" s="1"/>
  <c r="AC29" i="7"/>
  <c r="I29" i="10"/>
  <c r="J29" i="10" s="1"/>
  <c r="AC16" i="7"/>
  <c r="I16" i="10"/>
  <c r="J16" i="10" s="1"/>
  <c r="AC42" i="7"/>
  <c r="I42" i="10"/>
  <c r="J42" i="10" s="1"/>
  <c r="AC33" i="7"/>
  <c r="I33" i="10"/>
  <c r="J33" i="10" s="1"/>
  <c r="AC35" i="7"/>
  <c r="I35" i="10"/>
  <c r="J35" i="10" s="1"/>
  <c r="AC14" i="7"/>
  <c r="I14" i="10"/>
  <c r="J14" i="10" s="1"/>
  <c r="AC55" i="7"/>
  <c r="I55" i="10"/>
  <c r="J55" i="10" s="1"/>
  <c r="AC12" i="7"/>
  <c r="I12" i="10"/>
  <c r="J12" i="10" s="1"/>
  <c r="AC45" i="7"/>
  <c r="I45" i="10"/>
  <c r="J45" i="10" s="1"/>
  <c r="AC54" i="7"/>
  <c r="I54" i="10"/>
  <c r="J54" i="10" s="1"/>
  <c r="AC30" i="7"/>
  <c r="I30" i="10"/>
  <c r="J30" i="10" s="1"/>
  <c r="AC32" i="7"/>
  <c r="I32" i="10"/>
  <c r="J32" i="10" s="1"/>
  <c r="AC36" i="7"/>
  <c r="I36" i="10"/>
  <c r="J36" i="10" s="1"/>
  <c r="AC40" i="7"/>
  <c r="I40" i="10"/>
  <c r="J40" i="10" s="1"/>
  <c r="AC24" i="7"/>
  <c r="I24" i="10"/>
  <c r="J24" i="10" s="1"/>
  <c r="AC43" i="7"/>
  <c r="I43" i="10"/>
  <c r="J43" i="10" s="1"/>
  <c r="AC34" i="7"/>
  <c r="I34" i="10"/>
  <c r="J34" i="10" s="1"/>
  <c r="AC37" i="7"/>
  <c r="I37" i="10"/>
  <c r="J37" i="10" s="1"/>
  <c r="AC7" i="7"/>
  <c r="I7" i="10"/>
  <c r="J7" i="10" s="1"/>
  <c r="AC6" i="7"/>
  <c r="I6" i="10"/>
  <c r="J6" i="10" s="1"/>
  <c r="AC56" i="7"/>
  <c r="I56" i="10"/>
  <c r="J56" i="10" s="1"/>
  <c r="AC58" i="7"/>
  <c r="I58" i="10"/>
  <c r="J58" i="10" s="1"/>
  <c r="AC10" i="7"/>
  <c r="I10" i="10"/>
  <c r="J10" i="10" s="1"/>
  <c r="AC19" i="7"/>
  <c r="I19" i="10"/>
  <c r="J19" i="10" s="1"/>
  <c r="AC50" i="7"/>
  <c r="I50" i="10"/>
  <c r="J50" i="10" s="1"/>
  <c r="AC13" i="7"/>
  <c r="I13" i="10"/>
  <c r="J13" i="10" s="1"/>
  <c r="AC8" i="7"/>
  <c r="I8" i="10"/>
  <c r="J8" i="10" s="1"/>
  <c r="AC23" i="7"/>
  <c r="I23" i="10"/>
  <c r="J23" i="10" s="1"/>
  <c r="AC52" i="7"/>
  <c r="I52" i="10"/>
  <c r="J52" i="10" s="1"/>
  <c r="AC39" i="7"/>
  <c r="I39" i="10"/>
  <c r="J39" i="10" s="1"/>
  <c r="AC31" i="7"/>
  <c r="I31" i="10"/>
  <c r="J31" i="10" s="1"/>
  <c r="AC18" i="7"/>
  <c r="I18" i="10"/>
  <c r="J18" i="10" s="1"/>
  <c r="AC41" i="7"/>
  <c r="I41" i="10"/>
  <c r="J41" i="10" s="1"/>
  <c r="AC47" i="7"/>
  <c r="I47" i="10"/>
  <c r="J47" i="10" s="1"/>
  <c r="AC21" i="7"/>
  <c r="I21" i="10"/>
  <c r="J21" i="10" s="1"/>
  <c r="AC25" i="7"/>
  <c r="I25" i="10"/>
  <c r="J25" i="10" s="1"/>
  <c r="AC53" i="7"/>
  <c r="I53" i="10"/>
  <c r="J53" i="10" s="1"/>
  <c r="AC9" i="7"/>
  <c r="I9" i="10"/>
  <c r="J9" i="10" s="1"/>
  <c r="AC57" i="7"/>
  <c r="I57" i="10"/>
  <c r="J57" i="10" s="1"/>
  <c r="AC20" i="7"/>
  <c r="I20" i="10"/>
  <c r="J20" i="10" s="1"/>
  <c r="AC28" i="7"/>
  <c r="I28" i="10"/>
  <c r="J28" i="10" s="1"/>
  <c r="AC26" i="7"/>
  <c r="I26" i="10"/>
  <c r="J26" i="10" s="1"/>
  <c r="AC51" i="7"/>
  <c r="I51" i="10"/>
  <c r="J51" i="10" s="1"/>
  <c r="AC11" i="7"/>
  <c r="I11" i="10"/>
  <c r="J11" i="10" s="1"/>
  <c r="AC17" i="7"/>
  <c r="I17" i="10"/>
  <c r="J17" i="10" s="1"/>
  <c r="AC49" i="7"/>
  <c r="I49" i="10"/>
  <c r="J49" i="10" s="1"/>
  <c r="AC48" i="7"/>
  <c r="I48" i="10"/>
  <c r="J48" i="10" s="1"/>
  <c r="AC15" i="7"/>
  <c r="I15" i="10"/>
  <c r="J15" i="10" s="1"/>
  <c r="Y1" i="1"/>
  <c r="AB26" i="1" l="1"/>
  <c r="AB15" i="1"/>
  <c r="AB25" i="1"/>
  <c r="AB49" i="1"/>
  <c r="AB16" i="1"/>
  <c r="AB48" i="1"/>
  <c r="AB9" i="1"/>
  <c r="AB14" i="1"/>
  <c r="AB10" i="1"/>
  <c r="AB37" i="1"/>
  <c r="AB38" i="1"/>
  <c r="AB12" i="1"/>
  <c r="AB24" i="1"/>
  <c r="AB53" i="1"/>
  <c r="AB36" i="1"/>
  <c r="AB30" i="1"/>
  <c r="AB42" i="1"/>
  <c r="AB57" i="1"/>
  <c r="AB40" i="1"/>
  <c r="AB11" i="1"/>
  <c r="AB41" i="1"/>
  <c r="AB29" i="1"/>
  <c r="AB6" i="1"/>
  <c r="AB31" i="1"/>
  <c r="AB52" i="1"/>
  <c r="AB43" i="1"/>
  <c r="AB17" i="1"/>
  <c r="AB58" i="1"/>
  <c r="AB32" i="1"/>
  <c r="AB34" i="1"/>
  <c r="AB7" i="1"/>
  <c r="AB27" i="1"/>
  <c r="AB13" i="1"/>
  <c r="AB33" i="1"/>
  <c r="AB22" i="1"/>
  <c r="AB47" i="1"/>
  <c r="AB21" i="1"/>
  <c r="AB44" i="1"/>
  <c r="AB20" i="1"/>
  <c r="AB54" i="1"/>
  <c r="AB35" i="1"/>
  <c r="AB56" i="1"/>
  <c r="AB8" i="1"/>
  <c r="AB55" i="1"/>
  <c r="AB46" i="1"/>
  <c r="AB39" i="1"/>
  <c r="AB28" i="1"/>
  <c r="AB19" i="1"/>
  <c r="AB50" i="1"/>
  <c r="AB23" i="1"/>
  <c r="AB51" i="1"/>
  <c r="AB18" i="1"/>
  <c r="AB45" i="1"/>
  <c r="AI54" i="9"/>
  <c r="AC19" i="1" l="1"/>
  <c r="AA19" i="10"/>
  <c r="AB19" i="10" s="1"/>
  <c r="AC12" i="1"/>
  <c r="AA12" i="10"/>
  <c r="AB12" i="10" s="1"/>
  <c r="AC38" i="1"/>
  <c r="AA38" i="10"/>
  <c r="AB38" i="10" s="1"/>
  <c r="AC47" i="1"/>
  <c r="AA47" i="10"/>
  <c r="AB47" i="10" s="1"/>
  <c r="AC37" i="1"/>
  <c r="AA37" i="10"/>
  <c r="AB37" i="10" s="1"/>
  <c r="AA55" i="10"/>
  <c r="AB55" i="10" s="1"/>
  <c r="AC55" i="1"/>
  <c r="AC48" i="1"/>
  <c r="AA48" i="10"/>
  <c r="AB48" i="10" s="1"/>
  <c r="AC31" i="1"/>
  <c r="AA31" i="10"/>
  <c r="AB31" i="10" s="1"/>
  <c r="AC29" i="1"/>
  <c r="AA29" i="10"/>
  <c r="AB29" i="10" s="1"/>
  <c r="AC46" i="1"/>
  <c r="AA46" i="10"/>
  <c r="AB46" i="10" s="1"/>
  <c r="AC11" i="1"/>
  <c r="AA11" i="10"/>
  <c r="AB11" i="10" s="1"/>
  <c r="AA45" i="10"/>
  <c r="AB45" i="10" s="1"/>
  <c r="AC45" i="1"/>
  <c r="AC16" i="1"/>
  <c r="AA16" i="10"/>
  <c r="AB16" i="10" s="1"/>
  <c r="AC28" i="1"/>
  <c r="AA28" i="10"/>
  <c r="AB28" i="10" s="1"/>
  <c r="AC33" i="1"/>
  <c r="AA33" i="10"/>
  <c r="AB33" i="10" s="1"/>
  <c r="AC13" i="1"/>
  <c r="AA13" i="10"/>
  <c r="AB13" i="10" s="1"/>
  <c r="AA27" i="10"/>
  <c r="AB27" i="10" s="1"/>
  <c r="AC27" i="1"/>
  <c r="AC14" i="1"/>
  <c r="AA14" i="10"/>
  <c r="AB14" i="10" s="1"/>
  <c r="AC7" i="1"/>
  <c r="AA7" i="10"/>
  <c r="AB7" i="10" s="1"/>
  <c r="AC56" i="1"/>
  <c r="AA56" i="10"/>
  <c r="AB56" i="10" s="1"/>
  <c r="AC57" i="1"/>
  <c r="AA57" i="10"/>
  <c r="AB57" i="10" s="1"/>
  <c r="AC32" i="1"/>
  <c r="AA32" i="10"/>
  <c r="AB32" i="10" s="1"/>
  <c r="AC42" i="1"/>
  <c r="AA42" i="10"/>
  <c r="AB42" i="10" s="1"/>
  <c r="AC18" i="1"/>
  <c r="AA18" i="10"/>
  <c r="AB18" i="10" s="1"/>
  <c r="AA54" i="10"/>
  <c r="AB54" i="10" s="1"/>
  <c r="AC54" i="1"/>
  <c r="AC58" i="1"/>
  <c r="AA58" i="10"/>
  <c r="AB58" i="10" s="1"/>
  <c r="AC30" i="1"/>
  <c r="AA30" i="10"/>
  <c r="AB30" i="10" s="1"/>
  <c r="AA49" i="10"/>
  <c r="AB49" i="10" s="1"/>
  <c r="AC49" i="1"/>
  <c r="AC6" i="1"/>
  <c r="AA6" i="10"/>
  <c r="AB6" i="10" s="1"/>
  <c r="AA10" i="10"/>
  <c r="AB10" i="10" s="1"/>
  <c r="AC10" i="1"/>
  <c r="AC36" i="1"/>
  <c r="AA36" i="10"/>
  <c r="AB36" i="10" s="1"/>
  <c r="AC25" i="1"/>
  <c r="AA25" i="10"/>
  <c r="AB25" i="10" s="1"/>
  <c r="AC22" i="1"/>
  <c r="AA22" i="10"/>
  <c r="AB22" i="10" s="1"/>
  <c r="AC39" i="1"/>
  <c r="AA39" i="10"/>
  <c r="AB39" i="10" s="1"/>
  <c r="AC41" i="1"/>
  <c r="AA41" i="10"/>
  <c r="AB41" i="10" s="1"/>
  <c r="AA8" i="10"/>
  <c r="AB8" i="10" s="1"/>
  <c r="AC8" i="1"/>
  <c r="AC40" i="1"/>
  <c r="AA40" i="10"/>
  <c r="AB40" i="10" s="1"/>
  <c r="AC9" i="1"/>
  <c r="AA9" i="10"/>
  <c r="AB9" i="10" s="1"/>
  <c r="AC34" i="1"/>
  <c r="AA34" i="10"/>
  <c r="AB34" i="10" s="1"/>
  <c r="AC35" i="1"/>
  <c r="AA35" i="10"/>
  <c r="AB35" i="10" s="1"/>
  <c r="AC51" i="1"/>
  <c r="AA51" i="10"/>
  <c r="AB51" i="10" s="1"/>
  <c r="AA20" i="10"/>
  <c r="AB20" i="10" s="1"/>
  <c r="AC20" i="1"/>
  <c r="AA17" i="10"/>
  <c r="AB17" i="10" s="1"/>
  <c r="AC17" i="1"/>
  <c r="AC23" i="1"/>
  <c r="AA23" i="10"/>
  <c r="AB23" i="10" s="1"/>
  <c r="AA44" i="10"/>
  <c r="AB44" i="10" s="1"/>
  <c r="AC44" i="1"/>
  <c r="AC43" i="1"/>
  <c r="AA43" i="10"/>
  <c r="AB43" i="10" s="1"/>
  <c r="AC53" i="1"/>
  <c r="AA53" i="10"/>
  <c r="AB53" i="10" s="1"/>
  <c r="AA15" i="10"/>
  <c r="AB15" i="10" s="1"/>
  <c r="AC15" i="1"/>
  <c r="AA50" i="10"/>
  <c r="AB50" i="10" s="1"/>
  <c r="AC50" i="1"/>
  <c r="AC21" i="1"/>
  <c r="AA21" i="10"/>
  <c r="AB21" i="10" s="1"/>
  <c r="AC52" i="1"/>
  <c r="AA52" i="10"/>
  <c r="AB52" i="10" s="1"/>
  <c r="AC24" i="1"/>
  <c r="AA24" i="10"/>
  <c r="AB24" i="10" s="1"/>
  <c r="AC26" i="1"/>
  <c r="AA26" i="10"/>
  <c r="AB26" i="10" s="1"/>
  <c r="S60" i="7"/>
  <c r="S60" i="1" l="1"/>
  <c r="Q60" i="1"/>
  <c r="S60" i="2"/>
  <c r="Q60" i="2"/>
  <c r="S60" i="3"/>
  <c r="Q60" i="3"/>
  <c r="S60" i="4"/>
  <c r="Q60" i="4"/>
  <c r="S60" i="5"/>
  <c r="Q60" i="5"/>
  <c r="Q60" i="6"/>
  <c r="Q60" i="7"/>
  <c r="S60" i="8"/>
  <c r="Q60" i="8"/>
  <c r="V19" i="9" l="1"/>
  <c r="T19" i="9"/>
  <c r="U19" i="9" s="1"/>
  <c r="AA19" i="9" s="1"/>
  <c r="V32" i="9" l="1"/>
  <c r="T16" i="9"/>
  <c r="U16" i="9" s="1"/>
  <c r="AA16" i="9" s="1"/>
  <c r="V25" i="9"/>
  <c r="V16" i="9"/>
  <c r="T41" i="9"/>
  <c r="U41" i="9" s="1"/>
  <c r="AA41" i="9" s="1"/>
  <c r="V34" i="9"/>
  <c r="T22" i="9"/>
  <c r="U22" i="9" s="1"/>
  <c r="AA22" i="9" s="1"/>
  <c r="T31" i="9"/>
  <c r="U31" i="9" s="1"/>
  <c r="AA31" i="9" s="1"/>
  <c r="T33" i="9"/>
  <c r="U33" i="9" s="1"/>
  <c r="AA33" i="9" s="1"/>
  <c r="T29" i="9"/>
  <c r="U29" i="9" s="1"/>
  <c r="AA29" i="9" s="1"/>
  <c r="T37" i="9"/>
  <c r="U37" i="9" s="1"/>
  <c r="AA37" i="9" s="1"/>
  <c r="T26" i="9"/>
  <c r="U26" i="9" s="1"/>
  <c r="AA26" i="9" s="1"/>
  <c r="V33" i="9"/>
  <c r="V38" i="9"/>
  <c r="V28" i="9"/>
  <c r="T36" i="9"/>
  <c r="U36" i="9" s="1"/>
  <c r="AA36" i="9" s="1"/>
  <c r="T20" i="9"/>
  <c r="U20" i="9" s="1"/>
  <c r="AA20" i="9" s="1"/>
  <c r="V39" i="9"/>
  <c r="T30" i="9"/>
  <c r="U30" i="9" s="1"/>
  <c r="AA30" i="9" s="1"/>
  <c r="V36" i="9"/>
  <c r="T25" i="9"/>
  <c r="U25" i="9" s="1"/>
  <c r="AA25" i="9" s="1"/>
  <c r="T28" i="9"/>
  <c r="U28" i="9" s="1"/>
  <c r="AA28" i="9" s="1"/>
  <c r="T17" i="9"/>
  <c r="U17" i="9" s="1"/>
  <c r="AA17" i="9" s="1"/>
  <c r="V17" i="9"/>
  <c r="V20" i="9"/>
  <c r="V30" i="9"/>
  <c r="T21" i="9"/>
  <c r="U21" i="9" s="1"/>
  <c r="AA21" i="9" s="1"/>
  <c r="V35" i="9"/>
  <c r="V40" i="9"/>
  <c r="V26" i="9"/>
  <c r="V31" i="9"/>
  <c r="T39" i="9"/>
  <c r="U39" i="9" s="1"/>
  <c r="AA39" i="9" s="1"/>
  <c r="V21" i="9"/>
  <c r="T35" i="9"/>
  <c r="U35" i="9" s="1"/>
  <c r="AA35" i="9" s="1"/>
  <c r="V29" i="9"/>
  <c r="T38" i="9"/>
  <c r="U38" i="9" s="1"/>
  <c r="AA38" i="9" s="1"/>
  <c r="T32" i="9"/>
  <c r="U32" i="9" s="1"/>
  <c r="AA32" i="9" s="1"/>
  <c r="T34" i="9"/>
  <c r="U34" i="9" s="1"/>
  <c r="AA34" i="9" s="1"/>
  <c r="V22" i="9"/>
  <c r="T24" i="9"/>
  <c r="U24" i="9" s="1"/>
  <c r="AA24" i="9" s="1"/>
  <c r="V37" i="9"/>
  <c r="T40" i="9"/>
  <c r="U40" i="9" s="1"/>
  <c r="AA40" i="9" s="1"/>
  <c r="T27" i="9"/>
  <c r="U27" i="9" s="1"/>
  <c r="AA27" i="9" s="1"/>
  <c r="T18" i="9"/>
  <c r="U18" i="9" s="1"/>
  <c r="AA18" i="9" s="1"/>
  <c r="V24" i="9"/>
  <c r="V27" i="9"/>
  <c r="V18" i="9"/>
  <c r="V41" i="9"/>
  <c r="AE26" i="9" l="1"/>
  <c r="AF26" i="9" s="1"/>
  <c r="AB26" i="9"/>
  <c r="AI20" i="9"/>
  <c r="D59" i="10" l="1"/>
  <c r="D60" i="10"/>
  <c r="D61" i="10"/>
  <c r="D5" i="10"/>
  <c r="AE48" i="9" l="1"/>
  <c r="AE51" i="9"/>
  <c r="AE37" i="9"/>
  <c r="AE53" i="9"/>
  <c r="AE46" i="9"/>
  <c r="AE20" i="9"/>
  <c r="AF20" i="9" s="1"/>
  <c r="AE55" i="9"/>
  <c r="AE38" i="9"/>
  <c r="AE52" i="9"/>
  <c r="AE27" i="9"/>
  <c r="AE31" i="9"/>
  <c r="AE30" i="9"/>
  <c r="AE49" i="9"/>
  <c r="AE28" i="9"/>
  <c r="AE50" i="9"/>
  <c r="AE45" i="9" l="1"/>
  <c r="AF52" i="9"/>
  <c r="V6" i="9"/>
  <c r="AE35" i="9"/>
  <c r="V14" i="9"/>
  <c r="T6" i="9"/>
  <c r="U6" i="9" s="1"/>
  <c r="T15" i="9"/>
  <c r="U15" i="9" s="1"/>
  <c r="V11" i="9"/>
  <c r="AE34" i="9"/>
  <c r="AE41" i="9"/>
  <c r="V10" i="9"/>
  <c r="T9" i="9"/>
  <c r="U9" i="9" s="1"/>
  <c r="V15" i="9"/>
  <c r="V8" i="9"/>
  <c r="AE47" i="9"/>
  <c r="AE19" i="9"/>
  <c r="T14" i="9"/>
  <c r="U14" i="9" s="1"/>
  <c r="T7" i="9"/>
  <c r="U7" i="9" s="1"/>
  <c r="AE33" i="9"/>
  <c r="T8" i="9"/>
  <c r="U8" i="9" s="1"/>
  <c r="AE23" i="9"/>
  <c r="T11" i="9"/>
  <c r="U11" i="9" s="1"/>
  <c r="AE43" i="9"/>
  <c r="V13" i="9"/>
  <c r="V7" i="9"/>
  <c r="AE18" i="9"/>
  <c r="AE32" i="9"/>
  <c r="AE39" i="9"/>
  <c r="AE36" i="9"/>
  <c r="V12" i="9"/>
  <c r="T13" i="9"/>
  <c r="U13" i="9" s="1"/>
  <c r="AE44" i="9"/>
  <c r="AE17" i="9"/>
  <c r="T12" i="9"/>
  <c r="U12" i="9" s="1"/>
  <c r="T10" i="9"/>
  <c r="U10" i="9" s="1"/>
  <c r="V9" i="9"/>
  <c r="AE42" i="9"/>
  <c r="AE21" i="9"/>
  <c r="AE25" i="9"/>
  <c r="AB52" i="9"/>
  <c r="AF55" i="9"/>
  <c r="AB55" i="9"/>
  <c r="AF48" i="9"/>
  <c r="AB48" i="9"/>
  <c r="AF51" i="9"/>
  <c r="AB51" i="9"/>
  <c r="AF49" i="9"/>
  <c r="AB49" i="9"/>
  <c r="AF50" i="9"/>
  <c r="AB50" i="9"/>
  <c r="AB46" i="9"/>
  <c r="AF53" i="9"/>
  <c r="AB53" i="9"/>
  <c r="AI51" i="9"/>
  <c r="AI50" i="9"/>
  <c r="AI49" i="9"/>
  <c r="AE11" i="9" l="1"/>
  <c r="AA11" i="9"/>
  <c r="AE15" i="9"/>
  <c r="AA15" i="9"/>
  <c r="AE9" i="9"/>
  <c r="AA9" i="9"/>
  <c r="AE12" i="9"/>
  <c r="AA12" i="9"/>
  <c r="AE8" i="9"/>
  <c r="AA8" i="9"/>
  <c r="AE6" i="9"/>
  <c r="AA6" i="9"/>
  <c r="AE10" i="9"/>
  <c r="AA10" i="9"/>
  <c r="AE7" i="9"/>
  <c r="AA7" i="9"/>
  <c r="AE13" i="9"/>
  <c r="AA13" i="9"/>
  <c r="AE14" i="9"/>
  <c r="AA14" i="9"/>
  <c r="AB33" i="9"/>
  <c r="AF33" i="9"/>
  <c r="AF47" i="9"/>
  <c r="AB47" i="9"/>
  <c r="AI19" i="9"/>
  <c r="AI45" i="9"/>
  <c r="AI13" i="9"/>
  <c r="AI8" i="9"/>
  <c r="AI14" i="9"/>
  <c r="AI41" i="9"/>
  <c r="AI43" i="9"/>
  <c r="AI12" i="9"/>
  <c r="AI18" i="9"/>
  <c r="AI48" i="9"/>
  <c r="AI7" i="9"/>
  <c r="AI17" i="9"/>
  <c r="AI10" i="9"/>
  <c r="AI15" i="9"/>
  <c r="AI21" i="9"/>
  <c r="AI42" i="9"/>
  <c r="AI11" i="9"/>
  <c r="AI9" i="9"/>
  <c r="AI47" i="9"/>
  <c r="AI44" i="9"/>
  <c r="AI6" i="9" l="1"/>
  <c r="AF32" i="9" l="1"/>
  <c r="AF31" i="9"/>
  <c r="B1" i="9" l="1"/>
  <c r="AB18" i="9" l="1"/>
  <c r="AF18" i="9"/>
  <c r="AF23" i="9"/>
  <c r="AF43" i="9"/>
  <c r="AF27" i="9"/>
  <c r="AF21" i="9"/>
  <c r="AF30" i="9"/>
  <c r="AF35" i="9"/>
  <c r="AF17" i="9"/>
  <c r="AF19" i="9"/>
  <c r="AF25" i="9"/>
  <c r="AF28" i="9"/>
  <c r="AF39" i="9"/>
  <c r="AF44" i="9"/>
  <c r="AF42" i="9"/>
  <c r="AF13" i="9"/>
  <c r="AF41" i="9"/>
  <c r="AF45" i="9"/>
  <c r="AF9" i="9"/>
  <c r="AF11" i="9"/>
  <c r="AF36" i="9"/>
  <c r="AF37" i="9"/>
  <c r="AF10" i="9"/>
  <c r="AF12" i="9"/>
  <c r="AF14" i="9"/>
  <c r="AF34" i="9"/>
  <c r="AF38" i="9"/>
  <c r="AF7" i="9"/>
  <c r="AF15" i="9"/>
  <c r="AF8" i="9"/>
  <c r="AF6" i="9" l="1"/>
  <c r="Q61" i="8" l="1"/>
  <c r="H61" i="8"/>
  <c r="K61" i="8"/>
  <c r="N61" i="8"/>
  <c r="P60" i="9" l="1"/>
  <c r="V60" i="9" l="1"/>
  <c r="T61" i="9"/>
  <c r="W2" i="8" l="1"/>
  <c r="W2" i="7"/>
  <c r="W2" i="6"/>
  <c r="W2" i="1"/>
  <c r="AA1" i="8" l="1"/>
  <c r="Y1" i="5" l="1"/>
  <c r="AB58" i="5" l="1"/>
  <c r="AB35" i="5"/>
  <c r="AB50" i="5"/>
  <c r="AB48" i="5"/>
  <c r="AB57" i="5"/>
  <c r="AB51" i="5"/>
  <c r="AB26" i="5"/>
  <c r="AB36" i="5"/>
  <c r="AB49" i="5"/>
  <c r="AB44" i="5"/>
  <c r="AB38" i="5"/>
  <c r="AB53" i="5"/>
  <c r="AB25" i="5"/>
  <c r="AB8" i="5"/>
  <c r="AB21" i="5"/>
  <c r="AB31" i="5"/>
  <c r="AB17" i="5"/>
  <c r="AB16" i="5"/>
  <c r="AB34" i="5"/>
  <c r="AB33" i="5"/>
  <c r="AB27" i="5"/>
  <c r="AB15" i="5"/>
  <c r="AB42" i="5"/>
  <c r="AB7" i="5"/>
  <c r="AB37" i="5"/>
  <c r="AB19" i="5"/>
  <c r="AB45" i="5"/>
  <c r="AB41" i="5"/>
  <c r="AB46" i="5"/>
  <c r="AB9" i="5"/>
  <c r="AB56" i="5"/>
  <c r="AB30" i="5"/>
  <c r="AB18" i="5"/>
  <c r="AB11" i="5"/>
  <c r="AB39" i="5"/>
  <c r="AB52" i="5"/>
  <c r="AB13" i="5"/>
  <c r="AB47" i="5"/>
  <c r="AB10" i="5"/>
  <c r="AB54" i="5"/>
  <c r="AB22" i="5"/>
  <c r="AB40" i="5"/>
  <c r="AB12" i="5"/>
  <c r="AB24" i="5"/>
  <c r="AB28" i="5"/>
  <c r="AB29" i="5"/>
  <c r="AB14" i="5"/>
  <c r="AB55" i="5"/>
  <c r="AB43" i="5"/>
  <c r="AB23" i="5"/>
  <c r="AB32" i="5"/>
  <c r="AB20" i="5"/>
  <c r="AB6" i="5"/>
  <c r="Y1" i="4"/>
  <c r="AC55" i="5" l="1"/>
  <c r="O55" i="10"/>
  <c r="P55" i="10" s="1"/>
  <c r="AC53" i="5"/>
  <c r="O53" i="10"/>
  <c r="P53" i="10" s="1"/>
  <c r="AC29" i="5"/>
  <c r="O29" i="10"/>
  <c r="P29" i="10" s="1"/>
  <c r="O44" i="10"/>
  <c r="P44" i="10" s="1"/>
  <c r="AC44" i="5"/>
  <c r="AC27" i="5"/>
  <c r="O27" i="10"/>
  <c r="P27" i="10" s="1"/>
  <c r="AC30" i="5"/>
  <c r="O30" i="10"/>
  <c r="P30" i="10" s="1"/>
  <c r="AC34" i="5"/>
  <c r="O34" i="10"/>
  <c r="P34" i="10" s="1"/>
  <c r="AC40" i="5"/>
  <c r="O40" i="10"/>
  <c r="P40" i="10" s="1"/>
  <c r="AC41" i="5"/>
  <c r="O41" i="10"/>
  <c r="P41" i="10" s="1"/>
  <c r="O14" i="10"/>
  <c r="P14" i="10" s="1"/>
  <c r="AC14" i="5"/>
  <c r="AC38" i="5"/>
  <c r="O38" i="10"/>
  <c r="P38" i="10" s="1"/>
  <c r="O28" i="10"/>
  <c r="P28" i="10" s="1"/>
  <c r="AC28" i="5"/>
  <c r="O49" i="10"/>
  <c r="P49" i="10" s="1"/>
  <c r="AC49" i="5"/>
  <c r="AC33" i="5"/>
  <c r="O33" i="10"/>
  <c r="P33" i="10" s="1"/>
  <c r="O56" i="10"/>
  <c r="P56" i="10" s="1"/>
  <c r="AC56" i="5"/>
  <c r="AB50" i="4"/>
  <c r="AB42" i="4"/>
  <c r="AB46" i="4"/>
  <c r="AB58" i="4"/>
  <c r="AB52" i="4"/>
  <c r="AB51" i="4"/>
  <c r="AB34" i="4"/>
  <c r="AB30" i="4"/>
  <c r="AB18" i="4"/>
  <c r="AB57" i="4"/>
  <c r="AB22" i="4"/>
  <c r="AB26" i="4"/>
  <c r="AB25" i="4"/>
  <c r="AB10" i="4"/>
  <c r="AB49" i="4"/>
  <c r="AB32" i="4"/>
  <c r="AB14" i="4"/>
  <c r="AB33" i="4"/>
  <c r="AB9" i="4"/>
  <c r="AB43" i="4"/>
  <c r="AB39" i="4"/>
  <c r="AB20" i="4"/>
  <c r="AB17" i="4"/>
  <c r="AB28" i="4"/>
  <c r="AB53" i="4"/>
  <c r="AB13" i="4"/>
  <c r="AB6" i="4"/>
  <c r="AB48" i="4"/>
  <c r="AB36" i="4"/>
  <c r="AB16" i="4"/>
  <c r="AB24" i="4"/>
  <c r="AB15" i="4"/>
  <c r="AB47" i="4"/>
  <c r="AB44" i="4"/>
  <c r="AB55" i="4"/>
  <c r="AB35" i="4"/>
  <c r="AB23" i="4"/>
  <c r="AB11" i="4"/>
  <c r="AB41" i="4"/>
  <c r="AB19" i="4"/>
  <c r="AB40" i="4"/>
  <c r="AB38" i="4"/>
  <c r="AB8" i="4"/>
  <c r="AB54" i="4"/>
  <c r="AB31" i="4"/>
  <c r="AB29" i="4"/>
  <c r="AB37" i="4"/>
  <c r="AB45" i="4"/>
  <c r="AB27" i="4"/>
  <c r="AB56" i="4"/>
  <c r="AB7" i="4"/>
  <c r="AB12" i="4"/>
  <c r="AB21" i="4"/>
  <c r="AC51" i="5"/>
  <c r="O51" i="10"/>
  <c r="P51" i="10" s="1"/>
  <c r="AC46" i="5"/>
  <c r="O46" i="10"/>
  <c r="P46" i="10" s="1"/>
  <c r="AC57" i="5"/>
  <c r="O57" i="10"/>
  <c r="P57" i="10" s="1"/>
  <c r="AC10" i="5"/>
  <c r="O10" i="10"/>
  <c r="P10" i="10" s="1"/>
  <c r="AC50" i="5"/>
  <c r="O50" i="10"/>
  <c r="P50" i="10" s="1"/>
  <c r="AC52" i="5"/>
  <c r="O52" i="10"/>
  <c r="P52" i="10" s="1"/>
  <c r="AC42" i="5"/>
  <c r="O42" i="10"/>
  <c r="P42" i="10" s="1"/>
  <c r="AC11" i="5"/>
  <c r="O11" i="10"/>
  <c r="P11" i="10" s="1"/>
  <c r="AC18" i="5"/>
  <c r="O18" i="10"/>
  <c r="P18" i="10" s="1"/>
  <c r="AC24" i="5"/>
  <c r="O24" i="10"/>
  <c r="P24" i="10" s="1"/>
  <c r="O12" i="10"/>
  <c r="P12" i="10" s="1"/>
  <c r="AC12" i="5"/>
  <c r="O26" i="10"/>
  <c r="P26" i="10" s="1"/>
  <c r="AC26" i="5"/>
  <c r="O9" i="10"/>
  <c r="P9" i="10" s="1"/>
  <c r="AC9" i="5"/>
  <c r="AC22" i="5"/>
  <c r="O22" i="10"/>
  <c r="P22" i="10" s="1"/>
  <c r="AC17" i="5"/>
  <c r="O17" i="10"/>
  <c r="P17" i="10" s="1"/>
  <c r="AC20" i="5"/>
  <c r="O20" i="10"/>
  <c r="P20" i="10" s="1"/>
  <c r="AC8" i="5"/>
  <c r="O8" i="10"/>
  <c r="P8" i="10" s="1"/>
  <c r="AC35" i="5"/>
  <c r="O35" i="10"/>
  <c r="P35" i="10" s="1"/>
  <c r="AC7" i="5"/>
  <c r="O7" i="10"/>
  <c r="P7" i="10" s="1"/>
  <c r="AC39" i="5"/>
  <c r="O39" i="10"/>
  <c r="P39" i="10" s="1"/>
  <c r="O15" i="10"/>
  <c r="P15" i="10" s="1"/>
  <c r="AC15" i="5"/>
  <c r="AC36" i="5"/>
  <c r="O36" i="10"/>
  <c r="P36" i="10" s="1"/>
  <c r="AC16" i="5"/>
  <c r="O16" i="10"/>
  <c r="P16" i="10" s="1"/>
  <c r="O6" i="10"/>
  <c r="P6" i="10" s="1"/>
  <c r="AC6" i="5"/>
  <c r="AC54" i="5"/>
  <c r="O54" i="10"/>
  <c r="P54" i="10" s="1"/>
  <c r="AC31" i="5"/>
  <c r="O31" i="10"/>
  <c r="P31" i="10" s="1"/>
  <c r="AC48" i="5"/>
  <c r="O48" i="10"/>
  <c r="P48" i="10" s="1"/>
  <c r="AC32" i="5"/>
  <c r="O32" i="10"/>
  <c r="P32" i="10" s="1"/>
  <c r="AC45" i="5"/>
  <c r="O45" i="10"/>
  <c r="P45" i="10" s="1"/>
  <c r="O21" i="10"/>
  <c r="P21" i="10" s="1"/>
  <c r="AC21" i="5"/>
  <c r="O23" i="10"/>
  <c r="P23" i="10" s="1"/>
  <c r="AC23" i="5"/>
  <c r="AC47" i="5"/>
  <c r="O47" i="10"/>
  <c r="P47" i="10" s="1"/>
  <c r="AC19" i="5"/>
  <c r="O19" i="10"/>
  <c r="P19" i="10" s="1"/>
  <c r="AC43" i="5"/>
  <c r="O43" i="10"/>
  <c r="P43" i="10" s="1"/>
  <c r="AC13" i="5"/>
  <c r="O13" i="10"/>
  <c r="P13" i="10" s="1"/>
  <c r="AC37" i="5"/>
  <c r="O37" i="10"/>
  <c r="P37" i="10" s="1"/>
  <c r="AC25" i="5"/>
  <c r="O25" i="10"/>
  <c r="P25" i="10" s="1"/>
  <c r="AC58" i="5"/>
  <c r="O58" i="10"/>
  <c r="P58" i="10" s="1"/>
  <c r="W2" i="2"/>
  <c r="AC40" i="4" l="1"/>
  <c r="R40" i="10"/>
  <c r="S40" i="10" s="1"/>
  <c r="AC14" i="4"/>
  <c r="R14" i="10"/>
  <c r="S14" i="10" s="1"/>
  <c r="AC52" i="4"/>
  <c r="R52" i="10"/>
  <c r="S52" i="10" s="1"/>
  <c r="R49" i="10"/>
  <c r="S49" i="10" s="1"/>
  <c r="AC49" i="4"/>
  <c r="AC46" i="4"/>
  <c r="R46" i="10"/>
  <c r="S46" i="10" s="1"/>
  <c r="R51" i="10"/>
  <c r="S51" i="10" s="1"/>
  <c r="AC51" i="4"/>
  <c r="AC56" i="4"/>
  <c r="R56" i="10"/>
  <c r="S56" i="10" s="1"/>
  <c r="AC11" i="4"/>
  <c r="R11" i="10"/>
  <c r="S11" i="10" s="1"/>
  <c r="AC13" i="4"/>
  <c r="R13" i="10"/>
  <c r="S13" i="10" s="1"/>
  <c r="AC10" i="4"/>
  <c r="R10" i="10"/>
  <c r="S10" i="10" s="1"/>
  <c r="AC42" i="4"/>
  <c r="R42" i="10"/>
  <c r="S42" i="10" s="1"/>
  <c r="AC32" i="4"/>
  <c r="R32" i="10"/>
  <c r="S32" i="10" s="1"/>
  <c r="AC7" i="4"/>
  <c r="R7" i="10"/>
  <c r="S7" i="10" s="1"/>
  <c r="AC27" i="4"/>
  <c r="R27" i="10"/>
  <c r="S27" i="10" s="1"/>
  <c r="AC23" i="4"/>
  <c r="R23" i="10"/>
  <c r="S23" i="10" s="1"/>
  <c r="AC53" i="4"/>
  <c r="R53" i="10"/>
  <c r="S53" i="10" s="1"/>
  <c r="AC25" i="4"/>
  <c r="R25" i="10"/>
  <c r="S25" i="10" s="1"/>
  <c r="AC50" i="4"/>
  <c r="R50" i="10"/>
  <c r="S50" i="10" s="1"/>
  <c r="AC33" i="4"/>
  <c r="R33" i="10"/>
  <c r="S33" i="10" s="1"/>
  <c r="AC36" i="4"/>
  <c r="R36" i="10"/>
  <c r="S36" i="10" s="1"/>
  <c r="AC45" i="4"/>
  <c r="R45" i="10"/>
  <c r="S45" i="10" s="1"/>
  <c r="AC35" i="4"/>
  <c r="R35" i="10"/>
  <c r="S35" i="10" s="1"/>
  <c r="AC28" i="4"/>
  <c r="R28" i="10"/>
  <c r="S28" i="10" s="1"/>
  <c r="AC26" i="4"/>
  <c r="R26" i="10"/>
  <c r="S26" i="10" s="1"/>
  <c r="AC12" i="4"/>
  <c r="R12" i="10"/>
  <c r="S12" i="10" s="1"/>
  <c r="AC37" i="4"/>
  <c r="R37" i="10"/>
  <c r="S37" i="10" s="1"/>
  <c r="AC55" i="4"/>
  <c r="R55" i="10"/>
  <c r="S55" i="10" s="1"/>
  <c r="AC17" i="4"/>
  <c r="R17" i="10"/>
  <c r="S17" i="10" s="1"/>
  <c r="AC22" i="4"/>
  <c r="R22" i="10"/>
  <c r="S22" i="10" s="1"/>
  <c r="AC58" i="4"/>
  <c r="R58" i="10"/>
  <c r="S58" i="10" s="1"/>
  <c r="AC29" i="4"/>
  <c r="R29" i="10"/>
  <c r="S29" i="10" s="1"/>
  <c r="R44" i="10"/>
  <c r="S44" i="10" s="1"/>
  <c r="AC44" i="4"/>
  <c r="AC20" i="4"/>
  <c r="R20" i="10"/>
  <c r="S20" i="10" s="1"/>
  <c r="AC57" i="4"/>
  <c r="R57" i="10"/>
  <c r="S57" i="10" s="1"/>
  <c r="AC38" i="4"/>
  <c r="R38" i="10"/>
  <c r="S38" i="10" s="1"/>
  <c r="AC21" i="4"/>
  <c r="R21" i="10"/>
  <c r="S21" i="10" s="1"/>
  <c r="AC19" i="4"/>
  <c r="R19" i="10"/>
  <c r="S19" i="10" s="1"/>
  <c r="R6" i="10"/>
  <c r="S6" i="10" s="1"/>
  <c r="AC6" i="4"/>
  <c r="AB59" i="4"/>
  <c r="AC31" i="4"/>
  <c r="R31" i="10"/>
  <c r="S31" i="10" s="1"/>
  <c r="AC47" i="4"/>
  <c r="R47" i="10"/>
  <c r="S47" i="10" s="1"/>
  <c r="AC39" i="4"/>
  <c r="R39" i="10"/>
  <c r="S39" i="10" s="1"/>
  <c r="R18" i="10"/>
  <c r="S18" i="10" s="1"/>
  <c r="AC18" i="4"/>
  <c r="AC16" i="4"/>
  <c r="R16" i="10"/>
  <c r="S16" i="10" s="1"/>
  <c r="AC41" i="4"/>
  <c r="R41" i="10"/>
  <c r="S41" i="10" s="1"/>
  <c r="AC54" i="4"/>
  <c r="R54" i="10"/>
  <c r="S54" i="10" s="1"/>
  <c r="R15" i="10"/>
  <c r="S15" i="10" s="1"/>
  <c r="AC15" i="4"/>
  <c r="AC43" i="4"/>
  <c r="R43" i="10"/>
  <c r="S43" i="10" s="1"/>
  <c r="AC30" i="4"/>
  <c r="R30" i="10"/>
  <c r="S30" i="10" s="1"/>
  <c r="AC48" i="4"/>
  <c r="R48" i="10"/>
  <c r="S48" i="10" s="1"/>
  <c r="AC8" i="4"/>
  <c r="R8" i="10"/>
  <c r="S8" i="10" s="1"/>
  <c r="AC24" i="4"/>
  <c r="R24" i="10"/>
  <c r="S24" i="10" s="1"/>
  <c r="AC9" i="4"/>
  <c r="R9" i="10"/>
  <c r="S9" i="10" s="1"/>
  <c r="AC34" i="4"/>
  <c r="R34" i="10"/>
  <c r="S34" i="10" s="1"/>
  <c r="AA1" i="1"/>
  <c r="B2" i="1" l="1"/>
  <c r="B1" i="1"/>
  <c r="B2" i="2"/>
  <c r="B1" i="2"/>
  <c r="B2" i="3"/>
  <c r="B1" i="3"/>
  <c r="B2" i="4"/>
  <c r="B1" i="4"/>
  <c r="B2" i="5"/>
  <c r="B1" i="5"/>
  <c r="B2" i="6"/>
  <c r="B1" i="6"/>
  <c r="B1" i="7"/>
  <c r="B1" i="8"/>
  <c r="H1" i="7" l="1"/>
  <c r="Y1" i="2" l="1"/>
  <c r="Y1" i="3"/>
  <c r="Y1" i="6"/>
  <c r="AB23" i="6" l="1"/>
  <c r="AB15" i="6"/>
  <c r="AB18" i="6"/>
  <c r="AB53" i="6"/>
  <c r="AB13" i="6"/>
  <c r="AB31" i="6"/>
  <c r="AB42" i="6"/>
  <c r="AB9" i="6"/>
  <c r="AB27" i="6"/>
  <c r="AB32" i="6"/>
  <c r="AB12" i="6"/>
  <c r="AB43" i="6"/>
  <c r="AB14" i="6"/>
  <c r="AB36" i="6"/>
  <c r="AB11" i="6"/>
  <c r="AB47" i="6"/>
  <c r="AB44" i="6"/>
  <c r="AB39" i="6"/>
  <c r="AB54" i="6"/>
  <c r="AB35" i="6"/>
  <c r="AB17" i="6"/>
  <c r="AB37" i="6"/>
  <c r="AB6" i="6"/>
  <c r="AB50" i="6"/>
  <c r="AB22" i="6"/>
  <c r="AB10" i="6"/>
  <c r="AB21" i="6"/>
  <c r="AB40" i="6"/>
  <c r="AB46" i="6"/>
  <c r="AB45" i="6"/>
  <c r="AB20" i="6"/>
  <c r="AB33" i="6"/>
  <c r="AB16" i="6"/>
  <c r="AB25" i="6"/>
  <c r="AB58" i="6"/>
  <c r="AB34" i="6"/>
  <c r="AB24" i="6"/>
  <c r="AB19" i="6"/>
  <c r="AB51" i="6"/>
  <c r="AB48" i="6"/>
  <c r="AB7" i="6"/>
  <c r="AB38" i="6"/>
  <c r="AB56" i="6"/>
  <c r="AB49" i="6"/>
  <c r="AB52" i="6"/>
  <c r="AB57" i="6"/>
  <c r="AB30" i="6"/>
  <c r="AB26" i="6"/>
  <c r="AB29" i="6"/>
  <c r="AB55" i="6"/>
  <c r="AB41" i="6"/>
  <c r="AB28" i="6"/>
  <c r="AB8" i="6"/>
  <c r="AB28" i="3"/>
  <c r="AB55" i="3"/>
  <c r="AB30" i="3"/>
  <c r="AB49" i="3"/>
  <c r="AB29" i="3"/>
  <c r="AB47" i="3"/>
  <c r="AB57" i="3"/>
  <c r="AB33" i="3"/>
  <c r="AB31" i="3"/>
  <c r="AB32" i="3"/>
  <c r="AB9" i="3"/>
  <c r="AB20" i="3"/>
  <c r="AB12" i="3"/>
  <c r="AB18" i="3"/>
  <c r="AB45" i="3"/>
  <c r="AB19" i="3"/>
  <c r="AB40" i="3"/>
  <c r="AB7" i="3"/>
  <c r="AB48" i="3"/>
  <c r="AB8" i="3"/>
  <c r="AB53" i="3"/>
  <c r="AB25" i="3"/>
  <c r="AB38" i="3"/>
  <c r="AB10" i="3"/>
  <c r="AB58" i="3"/>
  <c r="AB17" i="3"/>
  <c r="AB43" i="3"/>
  <c r="AB39" i="3"/>
  <c r="AB41" i="3"/>
  <c r="AB37" i="3"/>
  <c r="AB36" i="3"/>
  <c r="AB14" i="3"/>
  <c r="AB52" i="3"/>
  <c r="AB27" i="3"/>
  <c r="AB23" i="3"/>
  <c r="AB34" i="3"/>
  <c r="AB56" i="3"/>
  <c r="AB11" i="3"/>
  <c r="AB16" i="3"/>
  <c r="AB54" i="3"/>
  <c r="AB44" i="3"/>
  <c r="AB46" i="3"/>
  <c r="AB22" i="3"/>
  <c r="AB50" i="3"/>
  <c r="AB35" i="3"/>
  <c r="AB15" i="3"/>
  <c r="AB24" i="3"/>
  <c r="AB51" i="3"/>
  <c r="AB42" i="3"/>
  <c r="AB13" i="3"/>
  <c r="AB21" i="3"/>
  <c r="AB6" i="3"/>
  <c r="AB26" i="3"/>
  <c r="AB20" i="2"/>
  <c r="AB57" i="2"/>
  <c r="AB27" i="2"/>
  <c r="AB47" i="2"/>
  <c r="AB37" i="2"/>
  <c r="AB23" i="2"/>
  <c r="AB52" i="2"/>
  <c r="AB8" i="2"/>
  <c r="AB12" i="2"/>
  <c r="AB16" i="2"/>
  <c r="AB35" i="2"/>
  <c r="AB51" i="2"/>
  <c r="AB14" i="2"/>
  <c r="AB25" i="2"/>
  <c r="AB6" i="2"/>
  <c r="AB53" i="2"/>
  <c r="AB21" i="2"/>
  <c r="AB38" i="2"/>
  <c r="AB41" i="2"/>
  <c r="AB42" i="2"/>
  <c r="AB9" i="2"/>
  <c r="AB46" i="2"/>
  <c r="AB13" i="2"/>
  <c r="AB43" i="2"/>
  <c r="AB49" i="2"/>
  <c r="AB10" i="2"/>
  <c r="AB22" i="2"/>
  <c r="AB31" i="2"/>
  <c r="AB34" i="2"/>
  <c r="AB54" i="2"/>
  <c r="AB56" i="2"/>
  <c r="AB26" i="2"/>
  <c r="AB24" i="2"/>
  <c r="AB29" i="2"/>
  <c r="AB55" i="2"/>
  <c r="AB30" i="2"/>
  <c r="AB39" i="2"/>
  <c r="AB33" i="2"/>
  <c r="AB48" i="2"/>
  <c r="AB44" i="2"/>
  <c r="AB19" i="2"/>
  <c r="AB36" i="2"/>
  <c r="AB50" i="2"/>
  <c r="AB58" i="2"/>
  <c r="AB17" i="2"/>
  <c r="AB18" i="2"/>
  <c r="AB45" i="2"/>
  <c r="AB7" i="2"/>
  <c r="AB28" i="2"/>
  <c r="AB11" i="2"/>
  <c r="AB32" i="2"/>
  <c r="AB40" i="2"/>
  <c r="AB15" i="2"/>
  <c r="W2" i="4"/>
  <c r="U46" i="10" l="1"/>
  <c r="V46" i="10" s="1"/>
  <c r="AC46" i="3"/>
  <c r="AC30" i="6"/>
  <c r="L30" i="10"/>
  <c r="M30" i="10" s="1"/>
  <c r="AC58" i="6"/>
  <c r="L58" i="10"/>
  <c r="M58" i="10" s="1"/>
  <c r="AC6" i="6"/>
  <c r="L6" i="10"/>
  <c r="M6" i="10" s="1"/>
  <c r="AC12" i="6"/>
  <c r="L12" i="10"/>
  <c r="M12" i="10" s="1"/>
  <c r="AC51" i="2"/>
  <c r="X51" i="10"/>
  <c r="Y51" i="10" s="1"/>
  <c r="AC32" i="6"/>
  <c r="L32" i="10"/>
  <c r="M32" i="10" s="1"/>
  <c r="AC10" i="2"/>
  <c r="X10" i="10"/>
  <c r="Y10" i="10" s="1"/>
  <c r="AC48" i="3"/>
  <c r="U48" i="10"/>
  <c r="V48" i="10" s="1"/>
  <c r="AC47" i="3"/>
  <c r="U47" i="10"/>
  <c r="V47" i="10" s="1"/>
  <c r="AC54" i="3"/>
  <c r="U54" i="10"/>
  <c r="V54" i="10" s="1"/>
  <c r="AC16" i="6"/>
  <c r="L16" i="10"/>
  <c r="M16" i="10" s="1"/>
  <c r="AC17" i="6"/>
  <c r="L17" i="10"/>
  <c r="M17" i="10" s="1"/>
  <c r="AC27" i="6"/>
  <c r="L27" i="10"/>
  <c r="M27" i="10" s="1"/>
  <c r="AC36" i="3"/>
  <c r="U36" i="10"/>
  <c r="V36" i="10" s="1"/>
  <c r="AC49" i="2"/>
  <c r="X49" i="10"/>
  <c r="Y49" i="10" s="1"/>
  <c r="AC7" i="2"/>
  <c r="X7" i="10"/>
  <c r="Y7" i="10" s="1"/>
  <c r="AC44" i="3"/>
  <c r="U44" i="10"/>
  <c r="V44" i="10" s="1"/>
  <c r="AC55" i="2"/>
  <c r="X55" i="10"/>
  <c r="Y55" i="10" s="1"/>
  <c r="AC21" i="3"/>
  <c r="U21" i="10"/>
  <c r="V21" i="10" s="1"/>
  <c r="AC45" i="3"/>
  <c r="U45" i="10"/>
  <c r="V45" i="10" s="1"/>
  <c r="U30" i="10"/>
  <c r="V30" i="10" s="1"/>
  <c r="AC30" i="3"/>
  <c r="AC49" i="6"/>
  <c r="L49" i="10"/>
  <c r="M49" i="10" s="1"/>
  <c r="AC33" i="6"/>
  <c r="L33" i="10"/>
  <c r="M33" i="10" s="1"/>
  <c r="AC35" i="6"/>
  <c r="L35" i="10"/>
  <c r="M35" i="10" s="1"/>
  <c r="AC9" i="6"/>
  <c r="L9" i="10"/>
  <c r="M9" i="10" s="1"/>
  <c r="AC26" i="6"/>
  <c r="L26" i="10"/>
  <c r="M26" i="10" s="1"/>
  <c r="U37" i="10"/>
  <c r="V37" i="10" s="1"/>
  <c r="AC37" i="3"/>
  <c r="AC41" i="3"/>
  <c r="U41" i="10"/>
  <c r="V41" i="10" s="1"/>
  <c r="AC49" i="3"/>
  <c r="U49" i="10"/>
  <c r="V49" i="10" s="1"/>
  <c r="AC9" i="2"/>
  <c r="X9" i="10"/>
  <c r="Y9" i="10" s="1"/>
  <c r="AC11" i="3"/>
  <c r="U11" i="10"/>
  <c r="V11" i="10" s="1"/>
  <c r="AC17" i="3"/>
  <c r="U17" i="10"/>
  <c r="V17" i="10" s="1"/>
  <c r="AC18" i="3"/>
  <c r="U18" i="10"/>
  <c r="V18" i="10" s="1"/>
  <c r="AC55" i="3"/>
  <c r="U55" i="10"/>
  <c r="V55" i="10" s="1"/>
  <c r="AC56" i="6"/>
  <c r="L56" i="10"/>
  <c r="M56" i="10" s="1"/>
  <c r="L20" i="10"/>
  <c r="M20" i="10" s="1"/>
  <c r="AC20" i="6"/>
  <c r="AC54" i="6"/>
  <c r="L54" i="10"/>
  <c r="M54" i="10" s="1"/>
  <c r="AC42" i="6"/>
  <c r="L42" i="10"/>
  <c r="M42" i="10" s="1"/>
  <c r="AC25" i="2"/>
  <c r="X25" i="10"/>
  <c r="Y25" i="10" s="1"/>
  <c r="AC50" i="6"/>
  <c r="L50" i="10"/>
  <c r="M50" i="10" s="1"/>
  <c r="AC37" i="6"/>
  <c r="L37" i="10"/>
  <c r="M37" i="10" s="1"/>
  <c r="AC13" i="2"/>
  <c r="X13" i="10"/>
  <c r="Y13" i="10" s="1"/>
  <c r="AC29" i="2"/>
  <c r="X29" i="10"/>
  <c r="Y29" i="10" s="1"/>
  <c r="AC16" i="3"/>
  <c r="U16" i="10"/>
  <c r="V16" i="10" s="1"/>
  <c r="AC26" i="2"/>
  <c r="X26" i="10"/>
  <c r="Y26" i="10" s="1"/>
  <c r="AC8" i="2"/>
  <c r="X8" i="10"/>
  <c r="Y8" i="10" s="1"/>
  <c r="AC42" i="3"/>
  <c r="U42" i="10"/>
  <c r="V42" i="10" s="1"/>
  <c r="AC56" i="3"/>
  <c r="U56" i="10"/>
  <c r="V56" i="10" s="1"/>
  <c r="AC58" i="3"/>
  <c r="U58" i="10"/>
  <c r="V58" i="10" s="1"/>
  <c r="U12" i="10"/>
  <c r="V12" i="10" s="1"/>
  <c r="AC12" i="3"/>
  <c r="AC28" i="3"/>
  <c r="U28" i="10"/>
  <c r="V28" i="10" s="1"/>
  <c r="AC38" i="6"/>
  <c r="L38" i="10"/>
  <c r="M38" i="10" s="1"/>
  <c r="L45" i="10"/>
  <c r="M45" i="10" s="1"/>
  <c r="AC45" i="6"/>
  <c r="AC39" i="6"/>
  <c r="L39" i="10"/>
  <c r="M39" i="10" s="1"/>
  <c r="AC31" i="6"/>
  <c r="L31" i="10"/>
  <c r="M31" i="10" s="1"/>
  <c r="AC43" i="6"/>
  <c r="L43" i="10"/>
  <c r="M43" i="10" s="1"/>
  <c r="AC29" i="3"/>
  <c r="U29" i="10"/>
  <c r="V29" i="10" s="1"/>
  <c r="AC35" i="2"/>
  <c r="X35" i="10"/>
  <c r="Y35" i="10" s="1"/>
  <c r="AC56" i="2"/>
  <c r="X56" i="10"/>
  <c r="Y56" i="10" s="1"/>
  <c r="AC10" i="3"/>
  <c r="U10" i="10"/>
  <c r="V10" i="10" s="1"/>
  <c r="U20" i="10"/>
  <c r="V20" i="10" s="1"/>
  <c r="AC20" i="3"/>
  <c r="AC8" i="6"/>
  <c r="L8" i="10"/>
  <c r="M8" i="10" s="1"/>
  <c r="AC7" i="6"/>
  <c r="L7" i="10"/>
  <c r="M7" i="10" s="1"/>
  <c r="L44" i="10"/>
  <c r="M44" i="10" s="1"/>
  <c r="AC44" i="6"/>
  <c r="AC13" i="6"/>
  <c r="L13" i="10"/>
  <c r="M13" i="10" s="1"/>
  <c r="X11" i="10"/>
  <c r="Y11" i="10" s="1"/>
  <c r="AC11" i="2"/>
  <c r="AC22" i="3"/>
  <c r="U22" i="10"/>
  <c r="V22" i="10" s="1"/>
  <c r="AC14" i="2"/>
  <c r="X14" i="10"/>
  <c r="Y14" i="10" s="1"/>
  <c r="AC43" i="2"/>
  <c r="X43" i="10"/>
  <c r="Y43" i="10" s="1"/>
  <c r="L57" i="10"/>
  <c r="M57" i="10" s="1"/>
  <c r="AC57" i="6"/>
  <c r="AC19" i="3"/>
  <c r="U19" i="10"/>
  <c r="V19" i="10" s="1"/>
  <c r="AC18" i="2"/>
  <c r="X18" i="10"/>
  <c r="Y18" i="10" s="1"/>
  <c r="X17" i="10"/>
  <c r="Y17" i="10" s="1"/>
  <c r="AC17" i="2"/>
  <c r="AC13" i="3"/>
  <c r="U13" i="10"/>
  <c r="V13" i="10" s="1"/>
  <c r="X50" i="10"/>
  <c r="Y50" i="10" s="1"/>
  <c r="AC50" i="2"/>
  <c r="AC41" i="2"/>
  <c r="X41" i="10"/>
  <c r="Y41" i="10" s="1"/>
  <c r="AC36" i="2"/>
  <c r="X36" i="10"/>
  <c r="Y36" i="10" s="1"/>
  <c r="AC23" i="2"/>
  <c r="X23" i="10"/>
  <c r="Y23" i="10" s="1"/>
  <c r="AC24" i="3"/>
  <c r="U24" i="10"/>
  <c r="V24" i="10" s="1"/>
  <c r="U23" i="10"/>
  <c r="V23" i="10" s="1"/>
  <c r="AC23" i="3"/>
  <c r="AC38" i="3"/>
  <c r="U38" i="10"/>
  <c r="V38" i="10" s="1"/>
  <c r="AC9" i="3"/>
  <c r="U9" i="10"/>
  <c r="V9" i="10" s="1"/>
  <c r="AC28" i="6"/>
  <c r="L28" i="10"/>
  <c r="M28" i="10" s="1"/>
  <c r="AC48" i="6"/>
  <c r="L48" i="10"/>
  <c r="M48" i="10" s="1"/>
  <c r="L40" i="10"/>
  <c r="M40" i="10" s="1"/>
  <c r="AC40" i="6"/>
  <c r="AC47" i="6"/>
  <c r="L47" i="10"/>
  <c r="M47" i="10" s="1"/>
  <c r="AC53" i="6"/>
  <c r="L53" i="10"/>
  <c r="M53" i="10" s="1"/>
  <c r="AC57" i="3"/>
  <c r="U57" i="10"/>
  <c r="V57" i="10" s="1"/>
  <c r="AC28" i="2"/>
  <c r="X28" i="10"/>
  <c r="Y28" i="10" s="1"/>
  <c r="AC30" i="2"/>
  <c r="X30" i="10"/>
  <c r="Y30" i="10" s="1"/>
  <c r="AC25" i="6"/>
  <c r="L25" i="10"/>
  <c r="M25" i="10" s="1"/>
  <c r="AC6" i="3"/>
  <c r="U6" i="10"/>
  <c r="V6" i="10" s="1"/>
  <c r="AC16" i="2"/>
  <c r="X16" i="10"/>
  <c r="Y16" i="10" s="1"/>
  <c r="AC12" i="2"/>
  <c r="X12" i="10"/>
  <c r="Y12" i="10" s="1"/>
  <c r="AC42" i="2"/>
  <c r="X42" i="10"/>
  <c r="Y42" i="10" s="1"/>
  <c r="AC52" i="2"/>
  <c r="X52" i="10"/>
  <c r="Y52" i="10" s="1"/>
  <c r="AC19" i="2"/>
  <c r="X19" i="10"/>
  <c r="Y19" i="10" s="1"/>
  <c r="AC15" i="3"/>
  <c r="U15" i="10"/>
  <c r="V15" i="10" s="1"/>
  <c r="AC27" i="3"/>
  <c r="U27" i="10"/>
  <c r="V27" i="10" s="1"/>
  <c r="AC25" i="3"/>
  <c r="U25" i="10"/>
  <c r="V25" i="10" s="1"/>
  <c r="AC32" i="3"/>
  <c r="U32" i="10"/>
  <c r="V32" i="10" s="1"/>
  <c r="AC41" i="6"/>
  <c r="L41" i="10"/>
  <c r="M41" i="10" s="1"/>
  <c r="AC51" i="6"/>
  <c r="L51" i="10"/>
  <c r="M51" i="10" s="1"/>
  <c r="L21" i="10"/>
  <c r="M21" i="10" s="1"/>
  <c r="AC21" i="6"/>
  <c r="AC11" i="6"/>
  <c r="L11" i="10"/>
  <c r="M11" i="10" s="1"/>
  <c r="L18" i="10"/>
  <c r="M18" i="10" s="1"/>
  <c r="AC18" i="6"/>
  <c r="X33" i="10"/>
  <c r="Y33" i="10" s="1"/>
  <c r="AC33" i="2"/>
  <c r="AC57" i="2"/>
  <c r="X57" i="10"/>
  <c r="Y57" i="10" s="1"/>
  <c r="AC39" i="2"/>
  <c r="X39" i="10"/>
  <c r="Y39" i="10" s="1"/>
  <c r="AC7" i="3"/>
  <c r="U7" i="10"/>
  <c r="V7" i="10" s="1"/>
  <c r="AC26" i="3"/>
  <c r="U26" i="10"/>
  <c r="V26" i="10" s="1"/>
  <c r="AC52" i="6"/>
  <c r="L52" i="10"/>
  <c r="M52" i="10" s="1"/>
  <c r="AC46" i="2"/>
  <c r="X46" i="10"/>
  <c r="Y46" i="10" s="1"/>
  <c r="AC24" i="2"/>
  <c r="X24" i="10"/>
  <c r="Y24" i="10" s="1"/>
  <c r="X58" i="10"/>
  <c r="Y58" i="10" s="1"/>
  <c r="AC58" i="2"/>
  <c r="AC51" i="3"/>
  <c r="U51" i="10"/>
  <c r="V51" i="10" s="1"/>
  <c r="AC31" i="2"/>
  <c r="X31" i="10"/>
  <c r="Y31" i="10" s="1"/>
  <c r="AC53" i="3"/>
  <c r="U53" i="10"/>
  <c r="V53" i="10" s="1"/>
  <c r="AC31" i="3"/>
  <c r="U31" i="10"/>
  <c r="V31" i="10" s="1"/>
  <c r="L55" i="10"/>
  <c r="M55" i="10" s="1"/>
  <c r="AC55" i="6"/>
  <c r="L19" i="10"/>
  <c r="M19" i="10" s="1"/>
  <c r="AC19" i="6"/>
  <c r="AC10" i="6"/>
  <c r="L10" i="10"/>
  <c r="M10" i="10" s="1"/>
  <c r="AC36" i="6"/>
  <c r="L36" i="10"/>
  <c r="M36" i="10" s="1"/>
  <c r="L15" i="10"/>
  <c r="M15" i="10" s="1"/>
  <c r="AC15" i="6"/>
  <c r="AC34" i="6"/>
  <c r="L34" i="10"/>
  <c r="M34" i="10" s="1"/>
  <c r="AC20" i="2"/>
  <c r="X20" i="10"/>
  <c r="Y20" i="10" s="1"/>
  <c r="AC40" i="3"/>
  <c r="U40" i="10"/>
  <c r="V40" i="10" s="1"/>
  <c r="AC45" i="2"/>
  <c r="X45" i="10"/>
  <c r="Y45" i="10" s="1"/>
  <c r="AC39" i="3"/>
  <c r="U39" i="10"/>
  <c r="V39" i="10" s="1"/>
  <c r="U43" i="10"/>
  <c r="V43" i="10" s="1"/>
  <c r="AC43" i="3"/>
  <c r="AC34" i="3"/>
  <c r="U34" i="10"/>
  <c r="V34" i="10" s="1"/>
  <c r="AC46" i="6"/>
  <c r="L46" i="10"/>
  <c r="M46" i="10" s="1"/>
  <c r="AC54" i="2"/>
  <c r="X54" i="10"/>
  <c r="Y54" i="10" s="1"/>
  <c r="X38" i="10"/>
  <c r="Y38" i="10" s="1"/>
  <c r="AC38" i="2"/>
  <c r="AC15" i="2"/>
  <c r="X15" i="10"/>
  <c r="Y15" i="10" s="1"/>
  <c r="AC34" i="2"/>
  <c r="X34" i="10"/>
  <c r="Y34" i="10" s="1"/>
  <c r="X21" i="10"/>
  <c r="Y21" i="10" s="1"/>
  <c r="AC21" i="2"/>
  <c r="AC37" i="2"/>
  <c r="X37" i="10"/>
  <c r="Y37" i="10" s="1"/>
  <c r="AC40" i="2"/>
  <c r="X40" i="10"/>
  <c r="Y40" i="10" s="1"/>
  <c r="AC44" i="2"/>
  <c r="X44" i="10"/>
  <c r="Y44" i="10" s="1"/>
  <c r="AC53" i="2"/>
  <c r="X53" i="10"/>
  <c r="Y53" i="10" s="1"/>
  <c r="AC47" i="2"/>
  <c r="X47" i="10"/>
  <c r="Y47" i="10" s="1"/>
  <c r="AC35" i="3"/>
  <c r="U35" i="10"/>
  <c r="V35" i="10" s="1"/>
  <c r="AC52" i="3"/>
  <c r="U52" i="10"/>
  <c r="V52" i="10" s="1"/>
  <c r="AC32" i="2"/>
  <c r="X32" i="10"/>
  <c r="Y32" i="10" s="1"/>
  <c r="X48" i="10"/>
  <c r="Y48" i="10" s="1"/>
  <c r="AC48" i="2"/>
  <c r="AC22" i="2"/>
  <c r="X22" i="10"/>
  <c r="Y22" i="10" s="1"/>
  <c r="AC6" i="2"/>
  <c r="X6" i="10"/>
  <c r="Y6" i="10" s="1"/>
  <c r="X27" i="10"/>
  <c r="Y27" i="10" s="1"/>
  <c r="AC27" i="2"/>
  <c r="AC50" i="3"/>
  <c r="U50" i="10"/>
  <c r="V50" i="10" s="1"/>
  <c r="AC14" i="3"/>
  <c r="U14" i="10"/>
  <c r="V14" i="10" s="1"/>
  <c r="AC8" i="3"/>
  <c r="U8" i="10"/>
  <c r="V8" i="10" s="1"/>
  <c r="AC33" i="3"/>
  <c r="U33" i="10"/>
  <c r="V33" i="10" s="1"/>
  <c r="AC29" i="6"/>
  <c r="L29" i="10"/>
  <c r="M29" i="10" s="1"/>
  <c r="L24" i="10"/>
  <c r="M24" i="10" s="1"/>
  <c r="AC24" i="6"/>
  <c r="AC22" i="6"/>
  <c r="L22" i="10"/>
  <c r="M22" i="10" s="1"/>
  <c r="AC14" i="6"/>
  <c r="L14" i="10"/>
  <c r="M14" i="10" s="1"/>
  <c r="AC23" i="6"/>
  <c r="L23" i="10"/>
  <c r="M23" i="10" s="1"/>
  <c r="AA1" i="7"/>
  <c r="Y2" i="6"/>
  <c r="AA1" i="6" s="1"/>
  <c r="Y2" i="5"/>
  <c r="AA1" i="5" s="1"/>
  <c r="Y2" i="4"/>
  <c r="AA1" i="4" s="1"/>
  <c r="Y2" i="3"/>
  <c r="AA1" i="3" s="1"/>
  <c r="Y2" i="2"/>
  <c r="AA1" i="2" s="1"/>
  <c r="K61" i="9" l="1"/>
  <c r="H61" i="9"/>
  <c r="E61" i="9"/>
  <c r="E61" i="8"/>
  <c r="N61" i="7"/>
  <c r="K61" i="7"/>
  <c r="H61" i="7"/>
  <c r="E61" i="7"/>
  <c r="Q61" i="7"/>
  <c r="N61" i="6"/>
  <c r="K61" i="6"/>
  <c r="H61" i="6"/>
  <c r="E61" i="6"/>
  <c r="Q61" i="6"/>
  <c r="N61" i="5"/>
  <c r="K61" i="5"/>
  <c r="H61" i="5"/>
  <c r="E61" i="5"/>
  <c r="Q61" i="5"/>
  <c r="N61" i="4"/>
  <c r="K61" i="4"/>
  <c r="H61" i="4"/>
  <c r="E61" i="4"/>
  <c r="Q61" i="4"/>
  <c r="N61" i="3"/>
  <c r="K61" i="3"/>
  <c r="H61" i="3"/>
  <c r="E61" i="3"/>
  <c r="Q61" i="3"/>
  <c r="N61" i="2"/>
  <c r="K61" i="2"/>
  <c r="H61" i="2"/>
  <c r="E61" i="2"/>
  <c r="Q61" i="2"/>
  <c r="N61" i="1"/>
  <c r="K61" i="1"/>
  <c r="H61" i="1"/>
  <c r="E61" i="1"/>
  <c r="Q61" i="1"/>
  <c r="W2" i="3" l="1"/>
  <c r="W2" i="5"/>
  <c r="T56" i="9" l="1"/>
  <c r="U56" i="9" s="1"/>
  <c r="Z2" i="9"/>
  <c r="AE56" i="9" l="1"/>
  <c r="AA56" i="9"/>
  <c r="D5" i="7"/>
  <c r="D5" i="6"/>
  <c r="N59" i="6" l="1"/>
  <c r="M59" i="6"/>
  <c r="K59" i="6"/>
  <c r="J59" i="6"/>
  <c r="H59" i="6"/>
  <c r="P59" i="6"/>
  <c r="G59" i="6"/>
  <c r="E59" i="6"/>
  <c r="M61" i="8"/>
  <c r="P61" i="8"/>
  <c r="J61" i="8"/>
  <c r="Q5" i="8"/>
  <c r="Q59" i="8" s="1"/>
  <c r="S5" i="8"/>
  <c r="S59" i="8" s="1"/>
  <c r="C5" i="7"/>
  <c r="C5" i="6"/>
  <c r="K59" i="7" l="1"/>
  <c r="K5" i="9"/>
  <c r="E59" i="7"/>
  <c r="E5" i="9"/>
  <c r="H59" i="7"/>
  <c r="H5" i="9"/>
  <c r="H59" i="9" s="1"/>
  <c r="N59" i="7"/>
  <c r="N5" i="9"/>
  <c r="P59" i="7"/>
  <c r="P5" i="9"/>
  <c r="M59" i="7"/>
  <c r="M5" i="9"/>
  <c r="G59" i="7"/>
  <c r="G5" i="9"/>
  <c r="J59" i="7"/>
  <c r="J5" i="9"/>
  <c r="H5" i="10"/>
  <c r="J61" i="4"/>
  <c r="M61" i="5"/>
  <c r="M61" i="4"/>
  <c r="J61" i="3"/>
  <c r="M61" i="3"/>
  <c r="G61" i="1"/>
  <c r="P61" i="3"/>
  <c r="J61" i="6"/>
  <c r="J61" i="1"/>
  <c r="M61" i="6"/>
  <c r="M61" i="1"/>
  <c r="J61" i="5"/>
  <c r="G61" i="4"/>
  <c r="J61" i="2"/>
  <c r="M61" i="2"/>
  <c r="S5" i="6"/>
  <c r="S59" i="6" s="1"/>
  <c r="Q5" i="3"/>
  <c r="Q59" i="3" s="1"/>
  <c r="S5" i="3"/>
  <c r="S59" i="3" s="1"/>
  <c r="Q5" i="1"/>
  <c r="Q59" i="1" s="1"/>
  <c r="Q5" i="2"/>
  <c r="Q59" i="2" s="1"/>
  <c r="P61" i="6"/>
  <c r="Q5" i="7"/>
  <c r="Q59" i="7" s="1"/>
  <c r="S5" i="7"/>
  <c r="S59" i="7" s="1"/>
  <c r="G61" i="5"/>
  <c r="S5" i="5"/>
  <c r="S59" i="5" s="1"/>
  <c r="S5" i="4"/>
  <c r="S59" i="4" s="1"/>
  <c r="Q5" i="4"/>
  <c r="Q59" i="4" s="1"/>
  <c r="P61" i="5"/>
  <c r="S61" i="8"/>
  <c r="Q5" i="5"/>
  <c r="Q59" i="5" s="1"/>
  <c r="Q5" i="6"/>
  <c r="Q59" i="6" s="1"/>
  <c r="S5" i="2"/>
  <c r="S59" i="2" s="1"/>
  <c r="S5" i="1"/>
  <c r="S59" i="1" s="1"/>
  <c r="E59" i="9"/>
  <c r="P61" i="1"/>
  <c r="P61" i="2"/>
  <c r="G61" i="6"/>
  <c r="P61" i="4"/>
  <c r="K59" i="9" l="1"/>
  <c r="N59" i="9"/>
  <c r="N61" i="9" s="1"/>
  <c r="H59" i="10"/>
  <c r="V54" i="9"/>
  <c r="T54" i="9"/>
  <c r="U54" i="9" s="1"/>
  <c r="S61" i="1"/>
  <c r="M61" i="7"/>
  <c r="J61" i="7"/>
  <c r="P61" i="7"/>
  <c r="V5" i="9"/>
  <c r="S61" i="7"/>
  <c r="T5" i="9"/>
  <c r="G61" i="7"/>
  <c r="S61" i="2"/>
  <c r="S61" i="4"/>
  <c r="G61" i="2"/>
  <c r="S61" i="6"/>
  <c r="S61" i="5"/>
  <c r="S61" i="3"/>
  <c r="G61" i="3"/>
  <c r="AE54" i="9" l="1"/>
  <c r="AF54" i="9" s="1"/>
  <c r="AA54" i="9"/>
  <c r="T59" i="9"/>
  <c r="J59" i="9"/>
  <c r="J61" i="9" s="1"/>
  <c r="P59" i="9"/>
  <c r="P61" i="9" s="1"/>
  <c r="M59" i="9"/>
  <c r="M61" i="9" s="1"/>
  <c r="AB54" i="9"/>
  <c r="U5" i="9"/>
  <c r="AB57" i="9"/>
  <c r="AE57" i="9"/>
  <c r="AB56" i="9"/>
  <c r="AA5" i="9" l="1"/>
  <c r="U59" i="9"/>
  <c r="AI52" i="9"/>
  <c r="AI53" i="9"/>
  <c r="G61" i="8"/>
  <c r="G59" i="9" s="1"/>
  <c r="V56" i="9" l="1"/>
  <c r="V59" i="9" s="1"/>
  <c r="V61" i="9" s="1"/>
  <c r="G61" i="9"/>
  <c r="AB6" i="9" l="1"/>
  <c r="AB23" i="9"/>
  <c r="AB25" i="9"/>
  <c r="AB7" i="9"/>
  <c r="AB11" i="9"/>
  <c r="AB41" i="9"/>
  <c r="AB42" i="9"/>
  <c r="AB43" i="9"/>
  <c r="AB30" i="9"/>
  <c r="AB38" i="9"/>
  <c r="AB37" i="9"/>
  <c r="AB14" i="9"/>
  <c r="AB34" i="9"/>
  <c r="AB8" i="9"/>
  <c r="AB17" i="9"/>
  <c r="AB27" i="9"/>
  <c r="AB32" i="9"/>
  <c r="AB45" i="9"/>
  <c r="AB35" i="9"/>
  <c r="AB21" i="9"/>
  <c r="AB10" i="9"/>
  <c r="AB44" i="9"/>
  <c r="AB19" i="9"/>
  <c r="AB39" i="9"/>
  <c r="AB31" i="9"/>
  <c r="AB28" i="9"/>
  <c r="AB12" i="9"/>
  <c r="AB15" i="9"/>
  <c r="AB13" i="9"/>
  <c r="AB9" i="9"/>
  <c r="AB20" i="9"/>
  <c r="AB36" i="9"/>
  <c r="AD5" i="10"/>
  <c r="AD59" i="10" s="1"/>
  <c r="AG5" i="10" l="1"/>
  <c r="AG59" i="10" s="1"/>
  <c r="AI55" i="9" l="1"/>
  <c r="B5" i="3"/>
  <c r="B5" i="4" l="1"/>
  <c r="B5" i="1"/>
  <c r="B5" i="5"/>
  <c r="B5" i="6"/>
  <c r="B5" i="2"/>
  <c r="U5" i="6" l="1"/>
  <c r="AA59" i="6" s="1"/>
  <c r="U5" i="2"/>
  <c r="R5" i="9"/>
  <c r="U5" i="1"/>
  <c r="U5" i="5"/>
  <c r="AA59" i="5" s="1"/>
  <c r="U5" i="3"/>
  <c r="AA59" i="3" s="1"/>
  <c r="U5" i="8"/>
  <c r="U5" i="4"/>
  <c r="Q5" i="10" l="1"/>
  <c r="Q59" i="10" s="1"/>
  <c r="T5" i="10"/>
  <c r="T59" i="10" s="1"/>
  <c r="E5" i="10"/>
  <c r="E59" i="10" s="1"/>
  <c r="N5" i="10"/>
  <c r="AA59" i="1"/>
  <c r="Z5" i="10"/>
  <c r="Z59" i="10" s="1"/>
  <c r="AA59" i="2"/>
  <c r="W5" i="10"/>
  <c r="K5" i="10"/>
  <c r="K59" i="10" s="1"/>
  <c r="AE5" i="9"/>
  <c r="I5" i="4"/>
  <c r="I59" i="4" s="1"/>
  <c r="O5" i="4"/>
  <c r="O59" i="4" s="1"/>
  <c r="F5" i="4"/>
  <c r="F59" i="4" s="1"/>
  <c r="R5" i="4"/>
  <c r="R59" i="4" s="1"/>
  <c r="L5" i="4"/>
  <c r="L59" i="4" s="1"/>
  <c r="R5" i="8"/>
  <c r="R59" i="8" s="1"/>
  <c r="L5" i="8"/>
  <c r="I5" i="8"/>
  <c r="O5" i="8"/>
  <c r="F5" i="8"/>
  <c r="F5" i="3"/>
  <c r="F59" i="3" s="1"/>
  <c r="R5" i="3"/>
  <c r="R59" i="3" s="1"/>
  <c r="I5" i="3"/>
  <c r="I59" i="3" s="1"/>
  <c r="O5" i="3"/>
  <c r="O59" i="3" s="1"/>
  <c r="L5" i="3"/>
  <c r="L59" i="3" s="1"/>
  <c r="L5" i="1"/>
  <c r="L59" i="1" s="1"/>
  <c r="R5" i="1"/>
  <c r="R59" i="1" s="1"/>
  <c r="O5" i="1"/>
  <c r="O59" i="1" s="1"/>
  <c r="F5" i="1"/>
  <c r="F59" i="1" s="1"/>
  <c r="I5" i="1"/>
  <c r="I59" i="1" s="1"/>
  <c r="O5" i="7"/>
  <c r="O59" i="7" s="1"/>
  <c r="L5" i="7"/>
  <c r="L59" i="7" s="1"/>
  <c r="I5" i="7"/>
  <c r="I59" i="7" s="1"/>
  <c r="R5" i="7"/>
  <c r="R59" i="7" s="1"/>
  <c r="F5" i="7"/>
  <c r="F59" i="7" s="1"/>
  <c r="R5" i="5"/>
  <c r="R59" i="5" s="1"/>
  <c r="O5" i="5"/>
  <c r="O59" i="5" s="1"/>
  <c r="L5" i="5"/>
  <c r="L59" i="5" s="1"/>
  <c r="I5" i="5"/>
  <c r="I59" i="5" s="1"/>
  <c r="F5" i="5"/>
  <c r="F59" i="5" s="1"/>
  <c r="AA59" i="9"/>
  <c r="AB5" i="9"/>
  <c r="O5" i="2"/>
  <c r="O59" i="2" s="1"/>
  <c r="I5" i="2"/>
  <c r="I59" i="2" s="1"/>
  <c r="L5" i="2"/>
  <c r="L59" i="2" s="1"/>
  <c r="F5" i="2"/>
  <c r="F59" i="2" s="1"/>
  <c r="R5" i="2"/>
  <c r="R59" i="2" s="1"/>
  <c r="I5" i="6"/>
  <c r="I59" i="6" s="1"/>
  <c r="R5" i="6"/>
  <c r="R59" i="6" s="1"/>
  <c r="L5" i="6"/>
  <c r="L59" i="6" s="1"/>
  <c r="F5" i="6"/>
  <c r="F59" i="6" s="1"/>
  <c r="O5" i="6"/>
  <c r="O59" i="6" s="1"/>
  <c r="F59" i="8" l="1"/>
  <c r="F5" i="9"/>
  <c r="F59" i="9" s="1"/>
  <c r="O59" i="8"/>
  <c r="O5" i="9"/>
  <c r="I59" i="8"/>
  <c r="I5" i="9"/>
  <c r="L59" i="8"/>
  <c r="L5" i="9"/>
  <c r="W59" i="10"/>
  <c r="AD5" i="9"/>
  <c r="AD59" i="9" s="1"/>
  <c r="N59" i="10"/>
  <c r="AB59" i="9"/>
  <c r="AE59" i="9"/>
  <c r="AE5" i="5"/>
  <c r="AA2" i="5"/>
  <c r="AA2" i="8"/>
  <c r="AC1" i="8" s="1"/>
  <c r="AE5" i="8"/>
  <c r="AE5" i="6"/>
  <c r="AA2" i="6"/>
  <c r="Y59" i="8"/>
  <c r="Y5" i="8"/>
  <c r="AB5" i="8"/>
  <c r="AB59" i="8" s="1"/>
  <c r="AC59" i="8" s="1"/>
  <c r="X5" i="8"/>
  <c r="X59" i="8" s="1"/>
  <c r="AE5" i="7"/>
  <c r="AA2" i="7"/>
  <c r="AE5" i="3"/>
  <c r="AA2" i="3"/>
  <c r="Y5" i="4"/>
  <c r="Y59" i="4"/>
  <c r="X5" i="4"/>
  <c r="X59" i="4" s="1"/>
  <c r="AB5" i="4"/>
  <c r="R5" i="10" s="1"/>
  <c r="R59" i="10" s="1"/>
  <c r="AE5" i="1"/>
  <c r="AA2" i="1"/>
  <c r="Y59" i="5"/>
  <c r="Y5" i="5"/>
  <c r="X5" i="5"/>
  <c r="X59" i="5" s="1"/>
  <c r="AB5" i="5"/>
  <c r="AB59" i="5" s="1"/>
  <c r="X5" i="7"/>
  <c r="X59" i="7" s="1"/>
  <c r="Y5" i="7"/>
  <c r="AB5" i="7"/>
  <c r="AB59" i="7" s="1"/>
  <c r="AC59" i="7" s="1"/>
  <c r="Y59" i="7"/>
  <c r="AA2" i="2"/>
  <c r="AE5" i="2"/>
  <c r="Y59" i="2"/>
  <c r="AB5" i="2"/>
  <c r="Y5" i="2"/>
  <c r="X5" i="2"/>
  <c r="X59" i="2" s="1"/>
  <c r="Y59" i="3"/>
  <c r="X5" i="3"/>
  <c r="X59" i="3" s="1"/>
  <c r="Y5" i="3"/>
  <c r="AB5" i="3"/>
  <c r="Y5" i="1"/>
  <c r="X5" i="1"/>
  <c r="X59" i="1" s="1"/>
  <c r="AB5" i="1"/>
  <c r="Y59" i="1"/>
  <c r="X5" i="6"/>
  <c r="X59" i="6" s="1"/>
  <c r="Y59" i="6"/>
  <c r="AB5" i="6"/>
  <c r="AB59" i="6" s="1"/>
  <c r="Y5" i="6"/>
  <c r="AE5" i="4"/>
  <c r="AA2" i="4"/>
  <c r="L59" i="9" l="1"/>
  <c r="I59" i="9"/>
  <c r="O59" i="9"/>
  <c r="O5" i="10"/>
  <c r="O59" i="10" s="1"/>
  <c r="P59" i="10" s="1"/>
  <c r="F5" i="10"/>
  <c r="F59" i="10" s="1"/>
  <c r="G59" i="10" s="1"/>
  <c r="L5" i="10"/>
  <c r="AB59" i="2"/>
  <c r="X5" i="10"/>
  <c r="I5" i="10"/>
  <c r="AA5" i="10"/>
  <c r="AB59" i="1"/>
  <c r="U5" i="10"/>
  <c r="AB59" i="3"/>
  <c r="AD2" i="9"/>
  <c r="AF5" i="9"/>
  <c r="AF5" i="10"/>
  <c r="AF59" i="10" s="1"/>
  <c r="AI5" i="9"/>
  <c r="AC5" i="5"/>
  <c r="AC5" i="4"/>
  <c r="AC5" i="7"/>
  <c r="AC5" i="8"/>
  <c r="AC5" i="2"/>
  <c r="AC5" i="1"/>
  <c r="AC5" i="6"/>
  <c r="AC5" i="3"/>
  <c r="AH59" i="10" l="1"/>
  <c r="U59" i="10"/>
  <c r="AC59" i="1"/>
  <c r="AA59" i="10"/>
  <c r="AB59" i="10" s="1"/>
  <c r="X59" i="10"/>
  <c r="Y59" i="10" s="1"/>
  <c r="L59" i="10"/>
  <c r="M59" i="10" s="1"/>
  <c r="AC59" i="2"/>
  <c r="AC59" i="3"/>
  <c r="AC59" i="4"/>
  <c r="AC59" i="5"/>
  <c r="AC59" i="6"/>
  <c r="AF56" i="9"/>
  <c r="AI56" i="9"/>
  <c r="AG1" i="9"/>
  <c r="S5" i="10"/>
  <c r="S59" i="10"/>
  <c r="M5" i="10"/>
  <c r="Y5" i="10"/>
  <c r="AH5" i="10"/>
  <c r="V5" i="10"/>
  <c r="V59" i="10"/>
  <c r="G5" i="10"/>
  <c r="J5" i="10"/>
  <c r="AB5" i="10"/>
  <c r="P5" i="10"/>
  <c r="AF46" i="9"/>
  <c r="AI46" i="9"/>
  <c r="AF57" i="9"/>
  <c r="I59" i="10" l="1"/>
  <c r="J59" i="10" s="1"/>
  <c r="AI57" i="9"/>
  <c r="AF59" i="9"/>
</calcChain>
</file>

<file path=xl/sharedStrings.xml><?xml version="1.0" encoding="utf-8"?>
<sst xmlns="http://schemas.openxmlformats.org/spreadsheetml/2006/main" count="535" uniqueCount="114">
  <si>
    <t>Чолпон Ата</t>
  </si>
  <si>
    <t>№ п/п</t>
  </si>
  <si>
    <t>Код товара</t>
  </si>
  <si>
    <t>код 1с Сибирь Трейд</t>
  </si>
  <si>
    <t>Наименование продукта</t>
  </si>
  <si>
    <t>KA</t>
  </si>
  <si>
    <t>ВС</t>
  </si>
  <si>
    <t>OM</t>
  </si>
  <si>
    <t>HRC</t>
  </si>
  <si>
    <t>Итого город</t>
  </si>
  <si>
    <t>шт</t>
  </si>
  <si>
    <t>короба</t>
  </si>
  <si>
    <t>Сом</t>
  </si>
  <si>
    <t>шт в коробке</t>
  </si>
  <si>
    <t>Выполнение %</t>
  </si>
  <si>
    <t>Итого продажи</t>
  </si>
  <si>
    <t>План</t>
  </si>
  <si>
    <t>Токмок</t>
  </si>
  <si>
    <t>Талас</t>
  </si>
  <si>
    <t>Ош</t>
  </si>
  <si>
    <t xml:space="preserve"> Каракол</t>
  </si>
  <si>
    <t xml:space="preserve"> Кара-Балта</t>
  </si>
  <si>
    <t>Джалал-Абад</t>
  </si>
  <si>
    <t>Бишкек</t>
  </si>
  <si>
    <t>Bonus</t>
  </si>
  <si>
    <t>сом по прайсу для тт</t>
  </si>
  <si>
    <t>СИБИРЬ ТРЕЙД</t>
  </si>
  <si>
    <t>шт в коробе</t>
  </si>
  <si>
    <t>Сибирь Трейд - Джалал-Абад</t>
  </si>
  <si>
    <t>Сибирь Трейд - Кара-Балта</t>
  </si>
  <si>
    <t>Сибирь Трейд - Каракол</t>
  </si>
  <si>
    <t>Сибирь Трейд - Ош</t>
  </si>
  <si>
    <t>Сибирь Трейд - Талас</t>
  </si>
  <si>
    <t>Сибирь Трейд - Токмок</t>
  </si>
  <si>
    <t>Сибирь Трейд - Чолпон-Ата</t>
  </si>
  <si>
    <t>план</t>
  </si>
  <si>
    <t>осталось до плана</t>
  </si>
  <si>
    <t>% выполнения</t>
  </si>
  <si>
    <t>отработано</t>
  </si>
  <si>
    <t>всего</t>
  </si>
  <si>
    <t>остатки</t>
  </si>
  <si>
    <t>ср.прод</t>
  </si>
  <si>
    <t>ТЗ</t>
  </si>
  <si>
    <t>дней</t>
  </si>
  <si>
    <t>Кара-Балта</t>
  </si>
  <si>
    <t>Каракол</t>
  </si>
  <si>
    <t>ОШ</t>
  </si>
  <si>
    <t>Чолпон-Ата</t>
  </si>
  <si>
    <t>ср.прод кор</t>
  </si>
  <si>
    <t>кор</t>
  </si>
  <si>
    <t>план на мес</t>
  </si>
  <si>
    <t xml:space="preserve">Парйс за короб </t>
  </si>
  <si>
    <t xml:space="preserve">Ост в деньгах </t>
  </si>
  <si>
    <t>$</t>
  </si>
  <si>
    <t>Ост по СКЮ в деньгах</t>
  </si>
  <si>
    <t>MacCoffee Ingrd 3 in 1 Toffee 25*10*20 gr</t>
  </si>
  <si>
    <t>Какао MacCoffee MacChoco Pouch 235 gr</t>
  </si>
  <si>
    <t>1-с</t>
  </si>
  <si>
    <t>Чипсы Kracks Barbeque 12*45 gr</t>
  </si>
  <si>
    <t>Чипсы Kracks Cheese 12*45 gr</t>
  </si>
  <si>
    <t>Чипсы Kracks Cheese 14*160 gr</t>
  </si>
  <si>
    <t>Чипсы Kracks Crab 14*160 gr</t>
  </si>
  <si>
    <t>Чипсы Kracks Original 12*45 gr</t>
  </si>
  <si>
    <t>Чипсы Kracks Original 14*160 gr</t>
  </si>
  <si>
    <t>Чипсы Kracks Paprika 14*160 gr</t>
  </si>
  <si>
    <t>Чипсы Kracks Sour Cream&amp;onion 12*45 gr</t>
  </si>
  <si>
    <t>Чипсы Kracks Sour Cream&amp;onion 14*160 gr</t>
  </si>
  <si>
    <t>Горячий шоколад MacCoffee MacChocolate 10*10*20 gr</t>
  </si>
  <si>
    <t>Кофе Di Torino Cappuccino 20*20*25.5 gr</t>
  </si>
  <si>
    <t>Кофе MacCoffee 3 in 1 10*100*20 gr</t>
  </si>
  <si>
    <t>Кофе MacCoffee 3 in 1 40*25*20 gr</t>
  </si>
  <si>
    <t>Кофе MacCoffee 3in1 Gold Latte Stick 24*20*16gr</t>
  </si>
  <si>
    <t>Кофе MacCoffee 3 in 1 Hazelnut 50*10*18 gr</t>
  </si>
  <si>
    <t>Кофе MacCoffee 3 in 1 Jar 6*160*20 gr</t>
  </si>
  <si>
    <t>Кофе MacCoffee Arabica 12*40 gr Pouch</t>
  </si>
  <si>
    <t>Кофе MacCoffee Arabica 12*75 gr Pouch</t>
  </si>
  <si>
    <t>Кофе MacCoffee Classic 24*50 gr</t>
  </si>
  <si>
    <t>Кофе MacCoffee Classic 24*100 gr</t>
  </si>
  <si>
    <t>Кофе MacCoffee Fes Aroma 3 in 1 20*50*18 gr</t>
  </si>
  <si>
    <t>Кофе MacCoffee Gold RU 12*75 gr Pouch</t>
  </si>
  <si>
    <t>Кофе MacCoffee Gold RU 24*30 gr Pouch</t>
  </si>
  <si>
    <t>Кофе MacCoffee Ingrd 3 in 1 Caramel 50*10*18 gr</t>
  </si>
  <si>
    <t>Кофе MacCoffee Light 2 in 1 24*20*12 gr Pouch</t>
  </si>
  <si>
    <t>Кофе MacCoffee Max Classic 3 in 1 20*20*16 gr</t>
  </si>
  <si>
    <t>Кофе MacCoffee Max Strong 3 in 1 20*20*16 gr</t>
  </si>
  <si>
    <t>Кофе MacCoffee Strong 3 in 1 20*20*18 gr</t>
  </si>
  <si>
    <t>Компл. 50 шт.МacCoffee Express 240 мл. (20*50 cup)</t>
  </si>
  <si>
    <t>Чай MacTea 3 in 1 10*100*18 gr</t>
  </si>
  <si>
    <t>Чай MacTea 3 in 1 50*20*18 gr</t>
  </si>
  <si>
    <t>Чай MacTea Blackcurrant 50*20* 16 gr-18 gr</t>
  </si>
  <si>
    <t>Чай MacTea Lemon 50*20*1 16 gr-18 gr</t>
  </si>
  <si>
    <t>Чай MacTea Raspberry 50*20* 16 gr-18 gr</t>
  </si>
  <si>
    <t>Кофе Di Torino Cap Cannella с корицей 20*20*25.5gr</t>
  </si>
  <si>
    <t>Чипсы Kracks Barbeque 14*160 gr</t>
  </si>
  <si>
    <t>Какао MacChoco Marshmallow Smeshariki Pouch 12*235 gr</t>
  </si>
  <si>
    <t xml:space="preserve"> </t>
  </si>
  <si>
    <t>MacCoffee Gold 12*90 gr Jar RU</t>
  </si>
  <si>
    <t>MacCoffee Arabica 12*90 gr Jar RU</t>
  </si>
  <si>
    <t>%</t>
  </si>
  <si>
    <t>MacCoffee Gold Stick 12*30*1,8 gr</t>
  </si>
  <si>
    <t>MacCoffee Di Torino Salted Caramel 20*20*25,5 gr</t>
  </si>
  <si>
    <t>Кофе MacCoffee Americano Crème 3 in 1 24*20*18 gr</t>
  </si>
  <si>
    <t>MacCoffee Milk Coffee Drink Original 24*240 ml</t>
  </si>
  <si>
    <t>MacCoffee DiTorino Espresso 10*70 gr Pouch</t>
  </si>
  <si>
    <t>MacCoffee DiTorino Espresso 6*90 gr Jar</t>
  </si>
  <si>
    <t>Кофе MacCoffee Latte al Caram 3in1 20*20*22gr</t>
  </si>
  <si>
    <t xml:space="preserve">12024001   </t>
  </si>
  <si>
    <t>MacCoffee 3 in 1 40*25*20 gr OPP</t>
  </si>
  <si>
    <t>MacCoffee 3 in 1 Hazelnut 50*10*18 gr OPP</t>
  </si>
  <si>
    <t>MacCoffee 3 in 1 10*100*20 gr OPP</t>
  </si>
  <si>
    <t>Di Torino Cappuccino 20*20*25.5 gr OPP</t>
  </si>
  <si>
    <t>MacCoffee Ingrd 3 in 1 Caramel 50*10*18 gr OPP</t>
  </si>
  <si>
    <t>MacCoffee Ingrd 3 in 1 Toffee 50*10*20 gr OPP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</si>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</sst>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1" formatCode="_-* #,##0\ _₽_-;\-* #,##0\ _₽_-;_-* &quot;-&quot;\ _₽_-;_-@_-"/>
    <numFmt numFmtId="43" formatCode="_-* #,##0.00\ _₽_-;\-* #,##0.00\ _₽_-;_-* &quot;-&quot;??\ _₽_-;_-@_-"/>
    <numFmt numFmtId="164" formatCode="0.0%"/>
    <numFmt numFmtId="165" formatCode="[$-419]mmmm;@"/>
    <numFmt numFmtId="166" formatCode="_-* #,##0.00_р_._-;\-* #,##0.00_р_._-;_-* &quot;-&quot;??_р_._-;_-@_-"/>
    <numFmt numFmtId="167" formatCode="_-* #,##0.00\ _T_L_-;\-* #,##0.00\ _T_L_-;_-* &quot;-&quot;??\ _T_L_-;_-@_-"/>
    <numFmt numFmtId="168" formatCode="#,##0.0"/>
    <numFmt numFmtId="169" formatCode="#,##0;\-#,##0;&quot;-&quot;"/>
    <numFmt numFmtId="170" formatCode="#,##0.00;\-#,##0.00;&quot;-&quot;"/>
    <numFmt numFmtId="171" formatCode="#,##0%;\-#,##0%;&quot;- &quot;"/>
    <numFmt numFmtId="172" formatCode="#,##0.0%;\-#,##0.0%;&quot;- &quot;"/>
    <numFmt numFmtId="173" formatCode="#,##0.00%;\-#,##0.00%;&quot;- &quot;"/>
    <numFmt numFmtId="174" formatCode="#,##0.0;\-#,##0.0;&quot;-&quot;"/>
    <numFmt numFmtId="175" formatCode="_-* #,##0\ _T_L_-;\-* #,##0\ _T_L_-;_-* &quot;-&quot;\ _T_L_-;_-@_-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\ \ @"/>
    <numFmt numFmtId="179" formatCode="\ \ \ \ @"/>
    <numFmt numFmtId="180" formatCode="#,##0.00000"/>
    <numFmt numFmtId="181" formatCode="_-* #,##0.000&quot;р.&quot;_-;\-* #,##0.000&quot;р.&quot;_-;_-* &quot;-&quot;??&quot;р.&quot;_-;_-@_-"/>
    <numFmt numFmtId="182" formatCode="_-* #,##0\ &quot;TL&quot;_-;\-* #,##0\ &quot;TL&quot;_-;_-* &quot;-&quot;\ &quot;TL&quot;_-;_-@_-"/>
    <numFmt numFmtId="183" formatCode="_-* #,##0.00\ &quot;TL&quot;_-;\-* #,##0.00\ &quot;TL&quot;_-;_-* &quot;-&quot;??\ &quot;TL&quot;_-;_-@_-"/>
    <numFmt numFmtId="184" formatCode="_-* #,##0_-;\-* #,##0_-;_-* &quot;-&quot;_-;_-@_-"/>
    <numFmt numFmtId="185" formatCode="_-* #,##0\ _₽_-;\-* #,##0\ _₽_-;_-* &quot;-&quot;??\ _₽_-;_-@_-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0"/>
      <color theme="1"/>
      <name val="Century Schoolbook"/>
      <family val="1"/>
      <charset val="204"/>
    </font>
    <font>
      <sz val="8"/>
      <name val="Arial"/>
      <family val="2"/>
      <charset val="204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MS Sans Serif"/>
      <family val="2"/>
      <charset val="204"/>
    </font>
    <font>
      <sz val="10"/>
      <name val="Arial"/>
      <family val="2"/>
      <charset val="16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name val="Arial"/>
      <family val="2"/>
      <charset val="204"/>
    </font>
    <font>
      <sz val="11"/>
      <color indexed="20"/>
      <name val="Calibri"/>
      <family val="2"/>
    </font>
    <font>
      <b/>
      <sz val="19"/>
      <color indexed="9"/>
      <name val="Arial"/>
      <family val="2"/>
      <charset val="204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Helv"/>
    </font>
    <font>
      <sz val="10"/>
      <color indexed="12"/>
      <name val="Arial"/>
      <family val="2"/>
    </font>
    <font>
      <i/>
      <sz val="11"/>
      <color indexed="23"/>
      <name val="Calibri"/>
      <family val="2"/>
    </font>
    <font>
      <sz val="9"/>
      <name val="Arial"/>
      <family val="2"/>
      <charset val="204"/>
    </font>
    <font>
      <sz val="11"/>
      <color indexed="17"/>
      <name val="Calibri"/>
      <family val="2"/>
    </font>
    <font>
      <b/>
      <sz val="16"/>
      <name val="Arial"/>
      <family val="2"/>
      <charset val="204"/>
    </font>
    <font>
      <b/>
      <sz val="24"/>
      <color indexed="8"/>
      <name val="Times New Roman"/>
      <family val="1"/>
      <charset val="204"/>
    </font>
    <font>
      <b/>
      <sz val="12"/>
      <name val="Arial"/>
      <family val="2"/>
    </font>
    <font>
      <b/>
      <sz val="10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14"/>
      <name val="Arial"/>
      <family val="2"/>
    </font>
    <font>
      <sz val="11"/>
      <color indexed="52"/>
      <name val="Calibri"/>
      <family val="2"/>
    </font>
    <font>
      <sz val="24"/>
      <name val="Arial"/>
      <family val="2"/>
      <charset val="204"/>
    </font>
    <font>
      <b/>
      <sz val="32"/>
      <name val="Arial"/>
      <family val="2"/>
      <charset val="204"/>
    </font>
    <font>
      <b/>
      <sz val="9"/>
      <name val="Arial"/>
      <family val="2"/>
      <charset val="204"/>
    </font>
    <font>
      <sz val="11"/>
      <color indexed="60"/>
      <name val="Calibri"/>
      <family val="2"/>
    </font>
    <font>
      <sz val="10"/>
      <color indexed="8"/>
      <name val="Arial"/>
      <family val="2"/>
      <charset val="204"/>
    </font>
    <font>
      <b/>
      <sz val="11"/>
      <color indexed="63"/>
      <name val="Calibri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204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Gray"/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51"/>
      </left>
      <right style="thin">
        <color indexed="51"/>
      </right>
      <top style="thin">
        <color indexed="51"/>
      </top>
      <bottom style="thin">
        <color indexed="5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ck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6">
    <xf numFmtId="0" fontId="0" fillId="0" borderId="0"/>
    <xf numFmtId="9" fontId="4" fillId="0" borderId="0" applyFont="0" applyFill="0" applyBorder="0" applyAlignment="0" applyProtection="0"/>
    <xf numFmtId="0" fontId="8" fillId="0" borderId="0">
      <alignment horizontal="left"/>
    </xf>
    <xf numFmtId="0" fontId="12" fillId="0" borderId="0"/>
    <xf numFmtId="0" fontId="13" fillId="0" borderId="0"/>
    <xf numFmtId="167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5" fillId="0" borderId="0"/>
    <xf numFmtId="0" fontId="15" fillId="0" borderId="0"/>
    <xf numFmtId="0" fontId="16" fillId="0" borderId="0"/>
    <xf numFmtId="0" fontId="14" fillId="0" borderId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9" fillId="0" borderId="0"/>
    <xf numFmtId="0" fontId="20" fillId="8" borderId="0" applyNumberFormat="0" applyBorder="0" applyAlignment="0" applyProtection="0"/>
    <xf numFmtId="0" fontId="21" fillId="1" borderId="0">
      <alignment horizontal="centerContinuous" vertical="center"/>
    </xf>
    <xf numFmtId="168" fontId="13" fillId="0" borderId="0" applyFont="0" applyFill="0" applyBorder="0" applyAlignment="0" applyProtection="0"/>
    <xf numFmtId="0" fontId="8" fillId="0" borderId="0"/>
    <xf numFmtId="169" fontId="22" fillId="0" borderId="0" applyFill="0" applyBorder="0" applyAlignment="0"/>
    <xf numFmtId="170" fontId="22" fillId="0" borderId="0" applyFill="0" applyBorder="0" applyAlignment="0"/>
    <xf numFmtId="171" fontId="22" fillId="0" borderId="0" applyFill="0" applyBorder="0" applyAlignment="0"/>
    <xf numFmtId="172" fontId="22" fillId="0" borderId="0" applyFill="0" applyBorder="0" applyAlignment="0"/>
    <xf numFmtId="173" fontId="22" fillId="0" borderId="0" applyFill="0" applyBorder="0" applyAlignment="0"/>
    <xf numFmtId="169" fontId="22" fillId="0" borderId="0" applyFill="0" applyBorder="0" applyAlignment="0"/>
    <xf numFmtId="174" fontId="22" fillId="0" borderId="0" applyFill="0" applyBorder="0" applyAlignment="0"/>
    <xf numFmtId="170" fontId="22" fillId="0" borderId="0" applyFill="0" applyBorder="0" applyAlignment="0"/>
    <xf numFmtId="0" fontId="23" fillId="25" borderId="17" applyNumberFormat="0" applyAlignment="0" applyProtection="0"/>
    <xf numFmtId="0" fontId="24" fillId="26" borderId="18" applyNumberForma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6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14" fontId="22" fillId="0" borderId="0" applyFill="0" applyBorder="0" applyAlignment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26" fillId="0" borderId="0" applyFill="0" applyBorder="0" applyAlignment="0"/>
    <xf numFmtId="170" fontId="26" fillId="0" borderId="0" applyFill="0" applyBorder="0" applyAlignment="0"/>
    <xf numFmtId="169" fontId="26" fillId="0" borderId="0" applyFill="0" applyBorder="0" applyAlignment="0"/>
    <xf numFmtId="174" fontId="26" fillId="0" borderId="0" applyFill="0" applyBorder="0" applyAlignment="0"/>
    <xf numFmtId="170" fontId="26" fillId="0" borderId="0" applyFill="0" applyBorder="0" applyAlignment="0"/>
    <xf numFmtId="0" fontId="27" fillId="0" borderId="0" applyNumberFormat="0" applyFill="0" applyBorder="0" applyAlignment="0" applyProtection="0"/>
    <xf numFmtId="3" fontId="28" fillId="0" borderId="0">
      <alignment horizontal="right"/>
    </xf>
    <xf numFmtId="0" fontId="29" fillId="9" borderId="0" applyNumberFormat="0" applyBorder="0" applyAlignment="0" applyProtection="0"/>
    <xf numFmtId="38" fontId="8" fillId="6" borderId="0" applyNumberFormat="0" applyBorder="0" applyAlignment="0" applyProtection="0"/>
    <xf numFmtId="0" fontId="30" fillId="0" borderId="19">
      <alignment vertical="center"/>
    </xf>
    <xf numFmtId="0" fontId="31" fillId="27" borderId="0">
      <alignment horizontal="center"/>
    </xf>
    <xf numFmtId="0" fontId="32" fillId="0" borderId="20" applyNumberFormat="0" applyAlignment="0" applyProtection="0">
      <alignment horizontal="left" vertical="center"/>
    </xf>
    <xf numFmtId="0" fontId="33" fillId="1" borderId="0"/>
    <xf numFmtId="0" fontId="34" fillId="0" borderId="21" applyNumberFormat="0" applyFill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6" fillId="0" borderId="0" applyNumberFormat="0" applyFill="0" applyBorder="0" applyAlignment="0" applyProtection="0"/>
    <xf numFmtId="0" fontId="13" fillId="0" borderId="0"/>
    <xf numFmtId="0" fontId="37" fillId="12" borderId="17" applyNumberFormat="0" applyAlignment="0" applyProtection="0"/>
    <xf numFmtId="10" fontId="8" fillId="6" borderId="1" applyNumberFormat="0" applyBorder="0" applyAlignment="0" applyProtection="0"/>
    <xf numFmtId="0" fontId="13" fillId="0" borderId="0"/>
    <xf numFmtId="169" fontId="38" fillId="0" borderId="0" applyFill="0" applyBorder="0" applyAlignment="0"/>
    <xf numFmtId="170" fontId="38" fillId="0" borderId="0" applyFill="0" applyBorder="0" applyAlignment="0"/>
    <xf numFmtId="169" fontId="38" fillId="0" borderId="0" applyFill="0" applyBorder="0" applyAlignment="0"/>
    <xf numFmtId="174" fontId="38" fillId="0" borderId="0" applyFill="0" applyBorder="0" applyAlignment="0"/>
    <xf numFmtId="170" fontId="38" fillId="0" borderId="0" applyFill="0" applyBorder="0" applyAlignment="0"/>
    <xf numFmtId="0" fontId="39" fillId="0" borderId="24" applyNumberFormat="0" applyFill="0" applyAlignment="0" applyProtection="0"/>
    <xf numFmtId="0" fontId="40" fillId="0" borderId="0">
      <alignment horizontal="center"/>
    </xf>
    <xf numFmtId="0" fontId="41" fillId="0" borderId="25">
      <alignment horizontal="centerContinuous"/>
    </xf>
    <xf numFmtId="0" fontId="42" fillId="0" borderId="0"/>
    <xf numFmtId="0" fontId="43" fillId="28" borderId="0" applyNumberFormat="0" applyBorder="0" applyAlignment="0" applyProtection="0"/>
    <xf numFmtId="176" fontId="13" fillId="0" borderId="0"/>
    <xf numFmtId="0" fontId="13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7" fillId="29" borderId="26" applyNumberFormat="0" applyFont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45" fillId="25" borderId="27" applyNumberFormat="0" applyAlignment="0" applyProtection="0"/>
    <xf numFmtId="177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41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9" fontId="46" fillId="0" borderId="0" applyFill="0" applyBorder="0" applyAlignment="0"/>
    <xf numFmtId="170" fontId="46" fillId="0" borderId="0" applyFill="0" applyBorder="0" applyAlignment="0"/>
    <xf numFmtId="169" fontId="46" fillId="0" borderId="0" applyFill="0" applyBorder="0" applyAlignment="0"/>
    <xf numFmtId="174" fontId="46" fillId="0" borderId="0" applyFill="0" applyBorder="0" applyAlignment="0"/>
    <xf numFmtId="170" fontId="46" fillId="0" borderId="0" applyFill="0" applyBorder="0" applyAlignment="0"/>
    <xf numFmtId="0" fontId="13" fillId="0" borderId="0"/>
    <xf numFmtId="0" fontId="15" fillId="0" borderId="0"/>
    <xf numFmtId="49" fontId="22" fillId="0" borderId="0" applyFill="0" applyBorder="0" applyAlignment="0"/>
    <xf numFmtId="178" fontId="22" fillId="0" borderId="0" applyFill="0" applyBorder="0" applyAlignment="0"/>
    <xf numFmtId="179" fontId="22" fillId="0" borderId="0" applyFill="0" applyBorder="0" applyAlignment="0"/>
    <xf numFmtId="0" fontId="47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13" fillId="0" borderId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3" fillId="0" borderId="0"/>
    <xf numFmtId="0" fontId="13" fillId="0" borderId="0"/>
    <xf numFmtId="0" fontId="12" fillId="0" borderId="0"/>
    <xf numFmtId="0" fontId="12" fillId="0" borderId="0"/>
    <xf numFmtId="0" fontId="4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13" fillId="0" borderId="0"/>
    <xf numFmtId="0" fontId="44" fillId="0" borderId="0"/>
    <xf numFmtId="0" fontId="3" fillId="0" borderId="0"/>
    <xf numFmtId="0" fontId="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5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5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84" fontId="51" fillId="0" borderId="0" applyFont="0" applyFill="0" applyBorder="0" applyAlignment="0" applyProtection="0"/>
    <xf numFmtId="0" fontId="52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1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</cellStyleXfs>
  <cellXfs count="142">
    <xf numFmtId="0" fontId="0" fillId="0" borderId="0" xfId="0"/>
    <xf numFmtId="0" fontId="0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3" fontId="0" fillId="0" borderId="7" xfId="0" applyNumberFormat="1" applyBorder="1"/>
    <xf numFmtId="3" fontId="0" fillId="0" borderId="0" xfId="0" applyNumberFormat="1" applyBorder="1"/>
    <xf numFmtId="3" fontId="0" fillId="2" borderId="0" xfId="0" applyNumberFormat="1" applyFill="1" applyBorder="1"/>
    <xf numFmtId="3" fontId="0" fillId="2" borderId="8" xfId="0" applyNumberFormat="1" applyFill="1" applyBorder="1"/>
    <xf numFmtId="3" fontId="0" fillId="0" borderId="0" xfId="0" applyNumberFormat="1" applyFont="1"/>
    <xf numFmtId="1" fontId="0" fillId="0" borderId="5" xfId="0" applyNumberFormat="1" applyBorder="1" applyAlignment="1">
      <alignment horizontal="center" vertical="center"/>
    </xf>
    <xf numFmtId="3" fontId="6" fillId="2" borderId="2" xfId="0" applyNumberFormat="1" applyFont="1" applyFill="1" applyBorder="1"/>
    <xf numFmtId="3" fontId="6" fillId="2" borderId="4" xfId="0" applyNumberFormat="1" applyFont="1" applyFill="1" applyBorder="1"/>
    <xf numFmtId="0" fontId="6" fillId="4" borderId="2" xfId="0" applyFont="1" applyFill="1" applyBorder="1"/>
    <xf numFmtId="0" fontId="6" fillId="4" borderId="3" xfId="0" applyFont="1" applyFill="1" applyBorder="1"/>
    <xf numFmtId="3" fontId="6" fillId="4" borderId="4" xfId="0" applyNumberFormat="1" applyFont="1" applyFill="1" applyBorder="1"/>
    <xf numFmtId="3" fontId="6" fillId="4" borderId="3" xfId="0" applyNumberFormat="1" applyFont="1" applyFill="1" applyBorder="1"/>
    <xf numFmtId="164" fontId="0" fillId="0" borderId="2" xfId="1" applyNumberFormat="1" applyFont="1" applyBorder="1"/>
    <xf numFmtId="164" fontId="0" fillId="0" borderId="3" xfId="1" applyNumberFormat="1" applyFont="1" applyBorder="1"/>
    <xf numFmtId="164" fontId="0" fillId="0" borderId="4" xfId="1" applyNumberFormat="1" applyFont="1" applyBorder="1"/>
    <xf numFmtId="164" fontId="6" fillId="0" borderId="3" xfId="1" applyNumberFormat="1" applyFont="1" applyBorder="1"/>
    <xf numFmtId="164" fontId="6" fillId="0" borderId="4" xfId="1" applyNumberFormat="1" applyFont="1" applyBorder="1"/>
    <xf numFmtId="3" fontId="0" fillId="0" borderId="0" xfId="0" applyNumberFormat="1"/>
    <xf numFmtId="165" fontId="6" fillId="2" borderId="0" xfId="0" applyNumberFormat="1" applyFont="1" applyFill="1"/>
    <xf numFmtId="0" fontId="7" fillId="0" borderId="1" xfId="0" applyFont="1" applyFill="1" applyBorder="1" applyAlignment="1">
      <alignment horizontal="center" vertical="center" wrapText="1"/>
    </xf>
    <xf numFmtId="0" fontId="8" fillId="0" borderId="9" xfId="2" applyBorder="1" applyAlignment="1">
      <alignment vertical="top" wrapText="1"/>
    </xf>
    <xf numFmtId="0" fontId="7" fillId="2" borderId="1" xfId="0" applyFont="1" applyFill="1" applyBorder="1" applyAlignment="1">
      <alignment horizontal="center" vertical="center"/>
    </xf>
    <xf numFmtId="3" fontId="0" fillId="2" borderId="1" xfId="0" applyNumberFormat="1" applyFill="1" applyBorder="1"/>
    <xf numFmtId="9" fontId="0" fillId="0" borderId="0" xfId="1" applyFont="1"/>
    <xf numFmtId="9" fontId="0" fillId="0" borderId="0" xfId="0" applyNumberFormat="1" applyFont="1"/>
    <xf numFmtId="0" fontId="7" fillId="2" borderId="1" xfId="0" applyFont="1" applyFill="1" applyBorder="1" applyAlignment="1">
      <alignment horizontal="center" vertical="center" wrapText="1"/>
    </xf>
    <xf numFmtId="9" fontId="0" fillId="2" borderId="1" xfId="1" applyFont="1" applyFill="1" applyBorder="1"/>
    <xf numFmtId="3" fontId="6" fillId="2" borderId="1" xfId="0" applyNumberFormat="1" applyFont="1" applyFill="1" applyBorder="1"/>
    <xf numFmtId="0" fontId="0" fillId="0" borderId="5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5" fillId="0" borderId="1" xfId="0" applyNumberFormat="1" applyFont="1" applyBorder="1"/>
    <xf numFmtId="0" fontId="0" fillId="5" borderId="0" xfId="0" applyFill="1"/>
    <xf numFmtId="3" fontId="0" fillId="5" borderId="1" xfId="0" applyNumberFormat="1" applyFill="1" applyBorder="1"/>
    <xf numFmtId="0" fontId="5" fillId="5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3" fontId="0" fillId="5" borderId="0" xfId="0" applyNumberFormat="1" applyFill="1" applyBorder="1"/>
    <xf numFmtId="0" fontId="7" fillId="2" borderId="10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7" fillId="2" borderId="1" xfId="0" applyFont="1" applyFill="1" applyBorder="1" applyAlignment="1">
      <alignment horizontal="center" vertical="center"/>
    </xf>
    <xf numFmtId="1" fontId="5" fillId="0" borderId="1" xfId="0" applyNumberFormat="1" applyFont="1" applyBorder="1"/>
    <xf numFmtId="0" fontId="7" fillId="2" borderId="1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3" fontId="0" fillId="5" borderId="15" xfId="0" applyNumberFormat="1" applyFill="1" applyBorder="1"/>
    <xf numFmtId="1" fontId="0" fillId="5" borderId="0" xfId="0" applyNumberFormat="1" applyFill="1"/>
    <xf numFmtId="9" fontId="5" fillId="2" borderId="1" xfId="1" applyFont="1" applyFill="1" applyBorder="1"/>
    <xf numFmtId="2" fontId="0" fillId="0" borderId="0" xfId="0" applyNumberFormat="1"/>
    <xf numFmtId="168" fontId="5" fillId="0" borderId="1" xfId="0" applyNumberFormat="1" applyFont="1" applyBorder="1"/>
    <xf numFmtId="0" fontId="0" fillId="0" borderId="1" xfId="0" applyBorder="1"/>
    <xf numFmtId="0" fontId="7" fillId="31" borderId="1" xfId="0" applyFont="1" applyFill="1" applyBorder="1" applyAlignment="1">
      <alignment horizontal="center" vertical="center" wrapText="1"/>
    </xf>
    <xf numFmtId="0" fontId="0" fillId="31" borderId="1" xfId="0" applyFill="1" applyBorder="1"/>
    <xf numFmtId="3" fontId="0" fillId="30" borderId="0" xfId="0" applyNumberFormat="1" applyFill="1"/>
    <xf numFmtId="1" fontId="7" fillId="2" borderId="0" xfId="0" applyNumberFormat="1" applyFont="1" applyFill="1" applyBorder="1" applyAlignment="1">
      <alignment horizontal="center" vertical="center" wrapText="1"/>
    </xf>
    <xf numFmtId="0" fontId="0" fillId="33" borderId="1" xfId="0" applyFill="1" applyBorder="1" applyAlignment="1">
      <alignment wrapText="1"/>
    </xf>
    <xf numFmtId="3" fontId="0" fillId="33" borderId="1" xfId="0" applyNumberFormat="1" applyFill="1" applyBorder="1"/>
    <xf numFmtId="3" fontId="0" fillId="34" borderId="0" xfId="0" applyNumberFormat="1" applyFill="1"/>
    <xf numFmtId="0" fontId="0" fillId="34" borderId="0" xfId="0" applyFill="1"/>
    <xf numFmtId="0" fontId="53" fillId="0" borderId="0" xfId="0" applyFont="1"/>
    <xf numFmtId="168" fontId="0" fillId="0" borderId="0" xfId="0" applyNumberFormat="1"/>
    <xf numFmtId="1" fontId="5" fillId="32" borderId="1" xfId="0" applyNumberFormat="1" applyFont="1" applyFill="1" applyBorder="1"/>
    <xf numFmtId="3" fontId="53" fillId="0" borderId="0" xfId="0" applyNumberFormat="1" applyFont="1"/>
    <xf numFmtId="1" fontId="0" fillId="0" borderId="0" xfId="0" applyNumberFormat="1"/>
    <xf numFmtId="3" fontId="0" fillId="5" borderId="0" xfId="0" applyNumberFormat="1" applyFill="1"/>
    <xf numFmtId="0" fontId="54" fillId="0" borderId="0" xfId="0" applyFont="1"/>
    <xf numFmtId="10" fontId="0" fillId="0" borderId="0" xfId="0" applyNumberFormat="1"/>
    <xf numFmtId="0" fontId="0" fillId="32" borderId="0" xfId="0" applyFill="1"/>
    <xf numFmtId="0" fontId="8" fillId="0" borderId="0" xfId="2" applyBorder="1" applyAlignment="1">
      <alignment vertical="top" wrapText="1"/>
    </xf>
    <xf numFmtId="1" fontId="0" fillId="0" borderId="0" xfId="0" applyNumberFormat="1" applyAlignment="1">
      <alignment horizontal="left"/>
    </xf>
    <xf numFmtId="3" fontId="5" fillId="2" borderId="1" xfId="0" applyNumberFormat="1" applyFont="1" applyFill="1" applyBorder="1"/>
    <xf numFmtId="185" fontId="6" fillId="4" borderId="3" xfId="223" applyNumberFormat="1" applyFont="1" applyFill="1" applyBorder="1"/>
    <xf numFmtId="0" fontId="0" fillId="0" borderId="0" xfId="0" applyAlignment="1"/>
    <xf numFmtId="0" fontId="0" fillId="0" borderId="5" xfId="0" applyNumberFormat="1" applyBorder="1" applyAlignment="1">
      <alignment vertical="center"/>
    </xf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8" fontId="5" fillId="0" borderId="4" xfId="0" applyNumberFormat="1" applyFont="1" applyBorder="1"/>
    <xf numFmtId="3" fontId="0" fillId="5" borderId="4" xfId="0" applyNumberForma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0" xfId="0" applyNumberFormat="1" applyBorder="1" applyAlignment="1">
      <alignment vertical="center"/>
    </xf>
    <xf numFmtId="0" fontId="0" fillId="0" borderId="8" xfId="0" applyNumberFormat="1" applyBorder="1" applyAlignment="1">
      <alignment vertical="center"/>
    </xf>
    <xf numFmtId="0" fontId="0" fillId="0" borderId="5" xfId="0" applyNumberFormat="1" applyFill="1" applyBorder="1" applyAlignment="1">
      <alignment horizontal="center"/>
    </xf>
    <xf numFmtId="0" fontId="0" fillId="0" borderId="31" xfId="0" applyFill="1" applyBorder="1"/>
    <xf numFmtId="0" fontId="0" fillId="0" borderId="8" xfId="0" applyFill="1" applyBorder="1"/>
    <xf numFmtId="0" fontId="0" fillId="0" borderId="8" xfId="0" applyNumberFormat="1" applyFill="1" applyBorder="1"/>
    <xf numFmtId="0" fontId="5" fillId="0" borderId="3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236">
    <cellStyle name="_TMA EXCEL" xfId="7"/>
    <cellStyle name="_TMA EXCEL (1)" xfId="8"/>
    <cellStyle name="0,0_x000d__x000a_NA_x000d__x000a_" xfId="9"/>
    <cellStyle name="-15-1976" xfId="10"/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60% - Accent1" xfId="23"/>
    <cellStyle name="60% - Accent2" xfId="24"/>
    <cellStyle name="60% - Accent3" xfId="25"/>
    <cellStyle name="60% - Accent4" xfId="26"/>
    <cellStyle name="60% - Accent5" xfId="27"/>
    <cellStyle name="60% - Accent6" xfId="28"/>
    <cellStyle name="Accent1" xfId="29"/>
    <cellStyle name="Accent2" xfId="30"/>
    <cellStyle name="Accent3" xfId="31"/>
    <cellStyle name="Accent4" xfId="32"/>
    <cellStyle name="Accent5" xfId="33"/>
    <cellStyle name="Accent6" xfId="34"/>
    <cellStyle name="ACIKLAMA" xfId="35"/>
    <cellStyle name="Bad" xfId="36"/>
    <cellStyle name="BASLIK" xfId="37"/>
    <cellStyle name="Binlik Ayracı_14" xfId="38"/>
    <cellStyle name="BODY" xfId="39"/>
    <cellStyle name="Calc Currency (0)" xfId="40"/>
    <cellStyle name="Calc Currency (2)" xfId="41"/>
    <cellStyle name="Calc Percent (0)" xfId="42"/>
    <cellStyle name="Calc Percent (1)" xfId="43"/>
    <cellStyle name="Calc Percent (2)" xfId="44"/>
    <cellStyle name="Calc Units (0)" xfId="45"/>
    <cellStyle name="Calc Units (1)" xfId="46"/>
    <cellStyle name="Calc Units (2)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0]" xfId="58"/>
    <cellStyle name="Comma 2" xfId="59"/>
    <cellStyle name="Comma 2 2" xfId="60"/>
    <cellStyle name="Comma 2 2 2" xfId="61"/>
    <cellStyle name="Comma 2 2 3" xfId="62"/>
    <cellStyle name="Comma 3" xfId="63"/>
    <cellStyle name="Comma 3 2" xfId="64"/>
    <cellStyle name="Comma 4" xfId="65"/>
    <cellStyle name="Comma 4 2" xfId="66"/>
    <cellStyle name="Comma 4 3" xfId="67"/>
    <cellStyle name="Comma 5" xfId="68"/>
    <cellStyle name="Comma 5 2" xfId="69"/>
    <cellStyle name="Comma 5 3" xfId="70"/>
    <cellStyle name="Comma 6" xfId="71"/>
    <cellStyle name="Comma 6 2" xfId="72"/>
    <cellStyle name="Comma 6 3" xfId="73"/>
    <cellStyle name="Comma_SALES 2002" xfId="5"/>
    <cellStyle name="Currency [00]" xfId="74"/>
    <cellStyle name="Date Short" xfId="75"/>
    <cellStyle name="Dezimal [0]_BINV" xfId="76"/>
    <cellStyle name="Dezimal_BINV" xfId="77"/>
    <cellStyle name="Enter Currency (0)" xfId="78"/>
    <cellStyle name="Enter Currency (2)" xfId="79"/>
    <cellStyle name="Enter Units (0)" xfId="80"/>
    <cellStyle name="Enter Units (1)" xfId="81"/>
    <cellStyle name="Enter Units (2)" xfId="82"/>
    <cellStyle name="Explanatory Text" xfId="83"/>
    <cellStyle name="FIYAT" xfId="84"/>
    <cellStyle name="Good" xfId="85"/>
    <cellStyle name="Grey" xfId="86"/>
    <cellStyle name="GRUP" xfId="87"/>
    <cellStyle name="HEADER" xfId="88"/>
    <cellStyle name="Header1" xfId="89"/>
    <cellStyle name="HEADER2" xfId="90"/>
    <cellStyle name="Heading 1" xfId="91"/>
    <cellStyle name="Heading 2" xfId="92"/>
    <cellStyle name="Heading 3" xfId="93"/>
    <cellStyle name="Heading 4" xfId="94"/>
    <cellStyle name="Iau?iue_TemizlikSales" xfId="95"/>
    <cellStyle name="Input" xfId="96"/>
    <cellStyle name="Input [yellow]" xfId="97"/>
    <cellStyle name="Legal 8? x 14 in" xfId="98"/>
    <cellStyle name="Link Currency (0)" xfId="99"/>
    <cellStyle name="Link Currency (2)" xfId="100"/>
    <cellStyle name="Link Units (0)" xfId="101"/>
    <cellStyle name="Link Units (1)" xfId="102"/>
    <cellStyle name="Link Units (2)" xfId="103"/>
    <cellStyle name="Linked Cell" xfId="104"/>
    <cellStyle name="MAINHEADER" xfId="105"/>
    <cellStyle name="MARKA" xfId="106"/>
    <cellStyle name="MODEL" xfId="107"/>
    <cellStyle name="Neutral" xfId="108"/>
    <cellStyle name="Normal - Style1" xfId="109"/>
    <cellStyle name="Normal 2" xfId="110"/>
    <cellStyle name="Normal 2 2" xfId="111"/>
    <cellStyle name="Normal 3" xfId="112"/>
    <cellStyle name="Normal 3 2" xfId="113"/>
    <cellStyle name="Normal 3 3" xfId="114"/>
    <cellStyle name="Normal 4" xfId="115"/>
    <cellStyle name="Normal 4 2" xfId="116"/>
    <cellStyle name="Normal 4 3" xfId="117"/>
    <cellStyle name="Normal 5" xfId="118"/>
    <cellStyle name="Normal 5 2" xfId="119"/>
    <cellStyle name="Normal 5 3" xfId="120"/>
    <cellStyle name="Normal 6" xfId="121"/>
    <cellStyle name="Normal 6 2" xfId="122"/>
    <cellStyle name="Normal 7" xfId="123"/>
    <cellStyle name="Normal 7 2" xfId="224"/>
    <cellStyle name="Note" xfId="124"/>
    <cellStyle name="Oeiainiaue [0]_TemizlikSales" xfId="125"/>
    <cellStyle name="Oeiainiaue_TemizlikSales" xfId="126"/>
    <cellStyle name="Output" xfId="127"/>
    <cellStyle name="ParaBirimi_Gunsan Acil Siparis 03-12-03" xfId="128"/>
    <cellStyle name="Percent [0]" xfId="129"/>
    <cellStyle name="Percent [00]" xfId="130"/>
    <cellStyle name="Percent [00] 2" xfId="225"/>
    <cellStyle name="Percent [2]" xfId="131"/>
    <cellStyle name="Percent 2" xfId="132"/>
    <cellStyle name="Percent 3" xfId="133"/>
    <cellStyle name="Percent 3 2" xfId="134"/>
    <cellStyle name="Percent 3 3" xfId="135"/>
    <cellStyle name="Percent 4" xfId="136"/>
    <cellStyle name="Percent 4 2" xfId="226"/>
    <cellStyle name="Percent 5" xfId="137"/>
    <cellStyle name="Percent 5 2" xfId="138"/>
    <cellStyle name="PrePop Currency (0)" xfId="139"/>
    <cellStyle name="PrePop Currency (2)" xfId="140"/>
    <cellStyle name="PrePop Units (0)" xfId="141"/>
    <cellStyle name="PrePop Units (1)" xfId="142"/>
    <cellStyle name="PrePop Units (2)" xfId="143"/>
    <cellStyle name="Standard_BINV" xfId="144"/>
    <cellStyle name="Style 1" xfId="145"/>
    <cellStyle name="Text Indent A" xfId="146"/>
    <cellStyle name="Text Indent B" xfId="147"/>
    <cellStyle name="Text Indent C" xfId="148"/>
    <cellStyle name="Title" xfId="149"/>
    <cellStyle name="Total" xfId="150"/>
    <cellStyle name="URUNKODU" xfId="151"/>
    <cellStyle name="Virgül [0]_BINV" xfId="152"/>
    <cellStyle name="Virgul [0]_laroux" xfId="153"/>
    <cellStyle name="Virgül [0]_laroux" xfId="154"/>
    <cellStyle name="Virgül_BINV" xfId="155"/>
    <cellStyle name="Virgul_laroux" xfId="156"/>
    <cellStyle name="Virgül_laroux" xfId="157"/>
    <cellStyle name="Währung [0]_BINV" xfId="158"/>
    <cellStyle name="Währung_BINV" xfId="159"/>
    <cellStyle name="Warning Text" xfId="160"/>
    <cellStyle name="Обычный" xfId="0" builtinId="0"/>
    <cellStyle name="Обычный 10" xfId="222"/>
    <cellStyle name="Обычный 10 2" xfId="235"/>
    <cellStyle name="Обычный 2" xfId="3"/>
    <cellStyle name="Обычный 2 2" xfId="161"/>
    <cellStyle name="Обычный 2 3" xfId="162"/>
    <cellStyle name="Обычный 2 4" xfId="163"/>
    <cellStyle name="Обычный 2 4 3" xfId="164"/>
    <cellStyle name="Обычный 2 5" xfId="165"/>
    <cellStyle name="Обычный 2 6" xfId="219"/>
    <cellStyle name="Обычный 2 7" xfId="4"/>
    <cellStyle name="Обычный 3" xfId="166"/>
    <cellStyle name="Обычный 3 2" xfId="167"/>
    <cellStyle name="Обычный 34" xfId="168"/>
    <cellStyle name="Обычный 4" xfId="169"/>
    <cellStyle name="Обычный 4 2" xfId="170"/>
    <cellStyle name="Обычный 4 3" xfId="171"/>
    <cellStyle name="Обычный 4 4" xfId="172"/>
    <cellStyle name="Обычный 5" xfId="173"/>
    <cellStyle name="Обычный 5 2" xfId="227"/>
    <cellStyle name="Обычный 51" xfId="174"/>
    <cellStyle name="Обычный 53" xfId="175"/>
    <cellStyle name="Обычный 55" xfId="176"/>
    <cellStyle name="Обычный 57" xfId="177"/>
    <cellStyle name="Обычный 59" xfId="178"/>
    <cellStyle name="Обычный 6" xfId="179"/>
    <cellStyle name="Обычный 6 2_kodlar 2011" xfId="180"/>
    <cellStyle name="Обычный 61" xfId="181"/>
    <cellStyle name="Обычный 7" xfId="182"/>
    <cellStyle name="Обычный 7 2" xfId="183"/>
    <cellStyle name="Обычный 7 2 2" xfId="229"/>
    <cellStyle name="Обычный 7 3" xfId="228"/>
    <cellStyle name="Обычный 8" xfId="217"/>
    <cellStyle name="Обычный 8 2" xfId="218"/>
    <cellStyle name="Обычный 9" xfId="221"/>
    <cellStyle name="Обычный 9 2" xfId="234"/>
    <cellStyle name="Обычный_Лист1" xfId="2"/>
    <cellStyle name="Процентный" xfId="1" builtinId="5"/>
    <cellStyle name="Процентный 10" xfId="184"/>
    <cellStyle name="Процентный 11" xfId="185"/>
    <cellStyle name="Процентный 11 2" xfId="186"/>
    <cellStyle name="Процентный 12" xfId="187"/>
    <cellStyle name="Процентный 13" xfId="188"/>
    <cellStyle name="Процентный 14" xfId="189"/>
    <cellStyle name="Процентный 15" xfId="190"/>
    <cellStyle name="Процентный 15 2" xfId="230"/>
    <cellStyle name="Процентный 2" xfId="191"/>
    <cellStyle name="Процентный 2 2" xfId="192"/>
    <cellStyle name="Процентный 2 3" xfId="193"/>
    <cellStyle name="Процентный 2 3 2" xfId="231"/>
    <cellStyle name="Процентный 3" xfId="194"/>
    <cellStyle name="Процентный 4" xfId="195"/>
    <cellStyle name="Процентный 5" xfId="196"/>
    <cellStyle name="Процентный 6" xfId="197"/>
    <cellStyle name="Процентный 7" xfId="198"/>
    <cellStyle name="Процентный 7 2" xfId="199"/>
    <cellStyle name="Процентный 8" xfId="200"/>
    <cellStyle name="Процентный 8 2" xfId="201"/>
    <cellStyle name="Процентный 9" xfId="202"/>
    <cellStyle name="Стиль 1" xfId="203"/>
    <cellStyle name="Финансовый" xfId="223" builtinId="3"/>
    <cellStyle name="Финансовый 2" xfId="6"/>
    <cellStyle name="Финансовый 2 2" xfId="204"/>
    <cellStyle name="Финансовый 2 3" xfId="205"/>
    <cellStyle name="Финансовый 2 4" xfId="206"/>
    <cellStyle name="Финансовый 2 5" xfId="220"/>
    <cellStyle name="Финансовый 3" xfId="207"/>
    <cellStyle name="Финансовый 4" xfId="208"/>
    <cellStyle name="Финансовый 4 2" xfId="209"/>
    <cellStyle name="Финансовый 4 3" xfId="210"/>
    <cellStyle name="Финансовый 4 4" xfId="211"/>
    <cellStyle name="Финансовый 5" xfId="212"/>
    <cellStyle name="Финансовый 5 2" xfId="232"/>
    <cellStyle name="Финансовый 6" xfId="213"/>
    <cellStyle name="Финансовый 7" xfId="214"/>
    <cellStyle name="Финансовый 7 2" xfId="233"/>
    <cellStyle name="쉼표 [0]_B05003T-4" xfId="215"/>
    <cellStyle name="표준_20112-P" xfId="216"/>
  </cellStyles>
  <dxfs count="96"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5"/>
  <sheetViews>
    <sheetView zoomScale="60" zoomScaleNormal="60" workbookViewId="0">
      <selection activeCell="W59" sqref="W59"/>
    </sheetView>
  </sheetViews>
  <sheetFormatPr defaultRowHeight="15"/>
  <cols>
    <col min="2" max="2" width="16.140625" customWidth="1"/>
    <col min="3" max="3" width="70.7109375" customWidth="1"/>
    <col min="4" max="4" width="13.85546875" customWidth="1"/>
    <col min="5" max="5" width="11.5703125" style="45" customWidth="1"/>
    <col min="6" max="7" width="9.140625" style="45" customWidth="1"/>
    <col min="8" max="8" width="10.5703125" style="45" customWidth="1"/>
    <col min="9" max="10" width="9.140625" style="45" customWidth="1"/>
    <col min="11" max="11" width="10.5703125" style="45" customWidth="1"/>
    <col min="12" max="16" width="9.140625" style="45" customWidth="1"/>
    <col min="17" max="17" width="10.5703125" style="45" customWidth="1"/>
    <col min="18" max="19" width="9.140625" style="45" customWidth="1"/>
    <col min="20" max="20" width="10.5703125" style="45" customWidth="1"/>
    <col min="21" max="22" width="9.140625" style="45" customWidth="1"/>
    <col min="23" max="23" width="10.5703125" style="45" customWidth="1"/>
    <col min="24" max="25" width="9.140625" style="45" customWidth="1"/>
    <col min="26" max="26" width="10.5703125" style="45" customWidth="1"/>
    <col min="27" max="27" width="9.140625" style="45" customWidth="1"/>
    <col min="28" max="28" width="12.140625" style="45" customWidth="1"/>
    <col min="29" max="29" width="9.140625" style="45" customWidth="1"/>
    <col min="30" max="30" width="10.5703125" style="45" customWidth="1"/>
    <col min="32" max="32" width="16.28515625" bestFit="1" customWidth="1"/>
  </cols>
  <sheetData>
    <row r="1" spans="1:34" ht="15.75" thickBot="1">
      <c r="B1">
        <v>2026</v>
      </c>
      <c r="C1" s="34" t="s">
        <v>26</v>
      </c>
      <c r="D1" s="85"/>
      <c r="AF1" s="52" t="s">
        <v>38</v>
      </c>
      <c r="AG1" s="52"/>
      <c r="AH1" s="54">
        <f>KG!AB1</f>
        <v>23</v>
      </c>
    </row>
    <row r="2" spans="1:34" ht="22.5" customHeight="1">
      <c r="B2" s="32" t="str">
        <f>KG!B2</f>
        <v>Июль</v>
      </c>
      <c r="C2" t="s">
        <v>23</v>
      </c>
      <c r="E2" s="114" t="s">
        <v>23</v>
      </c>
      <c r="F2" s="115"/>
      <c r="G2" s="116"/>
      <c r="H2" s="117" t="s">
        <v>22</v>
      </c>
      <c r="I2" s="118"/>
      <c r="J2" s="119"/>
      <c r="K2" s="117" t="s">
        <v>44</v>
      </c>
      <c r="L2" s="118"/>
      <c r="M2" s="119"/>
      <c r="N2" s="114" t="s">
        <v>45</v>
      </c>
      <c r="O2" s="115"/>
      <c r="P2" s="116"/>
      <c r="Q2" s="117" t="s">
        <v>46</v>
      </c>
      <c r="R2" s="118"/>
      <c r="S2" s="119"/>
      <c r="T2" s="117" t="s">
        <v>18</v>
      </c>
      <c r="U2" s="118"/>
      <c r="V2" s="119"/>
      <c r="W2" s="117" t="s">
        <v>17</v>
      </c>
      <c r="X2" s="118"/>
      <c r="Y2" s="119"/>
      <c r="Z2" s="117" t="s">
        <v>47</v>
      </c>
      <c r="AA2" s="118"/>
      <c r="AB2" s="119"/>
      <c r="AC2" s="47"/>
      <c r="AD2" s="47"/>
      <c r="AF2" s="52" t="s">
        <v>39</v>
      </c>
      <c r="AG2" s="52"/>
      <c r="AH2" s="53">
        <f>KG!AB2</f>
        <v>13</v>
      </c>
    </row>
    <row r="3" spans="1:34" ht="25.5">
      <c r="A3" s="99" t="s">
        <v>1</v>
      </c>
      <c r="B3" s="99" t="s">
        <v>2</v>
      </c>
      <c r="C3" s="98" t="s">
        <v>4</v>
      </c>
      <c r="D3" s="98" t="s">
        <v>57</v>
      </c>
      <c r="E3" s="9" t="s">
        <v>40</v>
      </c>
      <c r="F3" s="39" t="s">
        <v>41</v>
      </c>
      <c r="G3" s="58" t="s">
        <v>42</v>
      </c>
      <c r="H3" s="57" t="s">
        <v>40</v>
      </c>
      <c r="I3" s="39" t="s">
        <v>41</v>
      </c>
      <c r="J3" s="59" t="s">
        <v>42</v>
      </c>
      <c r="K3" s="57" t="s">
        <v>40</v>
      </c>
      <c r="L3" s="39" t="s">
        <v>41</v>
      </c>
      <c r="M3" s="59" t="s">
        <v>42</v>
      </c>
      <c r="N3" s="57" t="s">
        <v>40</v>
      </c>
      <c r="O3" s="39" t="s">
        <v>41</v>
      </c>
      <c r="P3" s="58" t="s">
        <v>42</v>
      </c>
      <c r="Q3" s="57" t="s">
        <v>40</v>
      </c>
      <c r="R3" s="39" t="s">
        <v>41</v>
      </c>
      <c r="S3" s="59" t="s">
        <v>42</v>
      </c>
      <c r="T3" s="57" t="s">
        <v>40</v>
      </c>
      <c r="U3" s="39" t="s">
        <v>41</v>
      </c>
      <c r="V3" s="59" t="s">
        <v>42</v>
      </c>
      <c r="W3" s="57" t="s">
        <v>40</v>
      </c>
      <c r="X3" s="39" t="s">
        <v>41</v>
      </c>
      <c r="Y3" s="59" t="s">
        <v>42</v>
      </c>
      <c r="Z3" s="57" t="s">
        <v>40</v>
      </c>
      <c r="AA3" s="39" t="s">
        <v>41</v>
      </c>
      <c r="AB3" s="59" t="s">
        <v>42</v>
      </c>
      <c r="AC3" s="48"/>
      <c r="AD3" s="39" t="s">
        <v>50</v>
      </c>
      <c r="AF3" s="55" t="s">
        <v>40</v>
      </c>
      <c r="AG3" s="51" t="s">
        <v>48</v>
      </c>
      <c r="AH3" s="51" t="s">
        <v>42</v>
      </c>
    </row>
    <row r="4" spans="1:34">
      <c r="A4" s="95"/>
      <c r="B4" s="95"/>
      <c r="C4" s="94"/>
      <c r="D4" s="94"/>
      <c r="E4" s="9" t="s">
        <v>11</v>
      </c>
      <c r="F4" s="55" t="s">
        <v>11</v>
      </c>
      <c r="G4" s="60" t="s">
        <v>43</v>
      </c>
      <c r="H4" s="57" t="s">
        <v>11</v>
      </c>
      <c r="I4" s="55" t="s">
        <v>11</v>
      </c>
      <c r="J4" s="61" t="s">
        <v>43</v>
      </c>
      <c r="K4" s="57" t="s">
        <v>11</v>
      </c>
      <c r="L4" s="55" t="s">
        <v>11</v>
      </c>
      <c r="M4" s="61" t="s">
        <v>43</v>
      </c>
      <c r="N4" s="57" t="s">
        <v>11</v>
      </c>
      <c r="O4" s="55" t="s">
        <v>11</v>
      </c>
      <c r="P4" s="60" t="s">
        <v>43</v>
      </c>
      <c r="Q4" s="57" t="s">
        <v>11</v>
      </c>
      <c r="R4" s="55" t="s">
        <v>11</v>
      </c>
      <c r="S4" s="61" t="s">
        <v>43</v>
      </c>
      <c r="T4" s="57" t="s">
        <v>11</v>
      </c>
      <c r="U4" s="55" t="s">
        <v>11</v>
      </c>
      <c r="V4" s="61" t="s">
        <v>43</v>
      </c>
      <c r="W4" s="57" t="s">
        <v>11</v>
      </c>
      <c r="X4" s="55" t="s">
        <v>11</v>
      </c>
      <c r="Y4" s="61" t="s">
        <v>43</v>
      </c>
      <c r="Z4" s="57" t="s">
        <v>11</v>
      </c>
      <c r="AA4" s="55" t="s">
        <v>11</v>
      </c>
      <c r="AB4" s="61" t="s">
        <v>43</v>
      </c>
      <c r="AC4" s="49"/>
      <c r="AD4" s="55" t="s">
        <v>49</v>
      </c>
      <c r="AF4" s="55" t="s">
        <v>11</v>
      </c>
      <c r="AG4" s="55" t="s">
        <v>49</v>
      </c>
      <c r="AH4" s="55" t="s">
        <v>43</v>
      </c>
    </row>
    <row r="5" spans="1:34">
      <c r="A5" s="93">
        <v>1</v>
      </c>
      <c r="B5" s="67">
        <f>KG!B5</f>
        <v>1401515</v>
      </c>
      <c r="C5" s="92" t="str">
        <f>KG!D5</f>
        <v>Чипсы Kracks Barbeque 12*45 gr</v>
      </c>
      <c r="D5" s="91">
        <f>KG!C5</f>
        <v>13599</v>
      </c>
      <c r="E5" s="97">
        <f>Бишкек!AA5</f>
        <v>411.66666666666669</v>
      </c>
      <c r="F5" s="46">
        <f>Бишкек!AB5</f>
        <v>2.4094202898550723</v>
      </c>
      <c r="G5" s="36">
        <f>IF(F5=0,0,E5/F5)</f>
        <v>170.85714285714289</v>
      </c>
      <c r="H5" s="62">
        <f>'Джалал-Абад'!AA5</f>
        <v>3</v>
      </c>
      <c r="I5" s="62">
        <f>'Джалал-Абад'!AB5</f>
        <v>0.4891304347826087</v>
      </c>
      <c r="J5" s="36">
        <f>IF(I5=0,0,H5/I5)</f>
        <v>6.1333333333333329</v>
      </c>
      <c r="K5" s="62">
        <f>' Кара-Балта'!AA5:AA53</f>
        <v>5.666666666666667</v>
      </c>
      <c r="L5" s="62">
        <f>' Кара-Балта'!AB5:AB53</f>
        <v>0.20289855072463769</v>
      </c>
      <c r="M5" s="36">
        <f>IF(L5=0,0,K5/L5)</f>
        <v>27.928571428571427</v>
      </c>
      <c r="N5" s="62">
        <f>' Каракол'!AA5</f>
        <v>6.416666666666667</v>
      </c>
      <c r="O5" s="62">
        <f>' Каракол'!AB5</f>
        <v>0.17391304347826086</v>
      </c>
      <c r="P5" s="36">
        <f>IF(O5=0,0,N5/O5)</f>
        <v>36.895833333333336</v>
      </c>
      <c r="Q5" s="62">
        <f>Ош!AA5</f>
        <v>27.833333333333332</v>
      </c>
      <c r="R5" s="62">
        <f>Ош!AB5</f>
        <v>1.1014492753623188</v>
      </c>
      <c r="S5" s="36">
        <f>IF(R5=0,0,Q5/R5)</f>
        <v>25.26973684210526</v>
      </c>
      <c r="T5" s="62">
        <f>Талас!AA5</f>
        <v>11.083333333333334</v>
      </c>
      <c r="U5" s="62">
        <f>Талас!AB5</f>
        <v>0.16666666666666669</v>
      </c>
      <c r="V5" s="36">
        <f>IF(U5=0,0,T5/U5)</f>
        <v>66.5</v>
      </c>
      <c r="W5" s="62">
        <f>Токмок!AA5</f>
        <v>12.083333333333334</v>
      </c>
      <c r="X5" s="62">
        <f>Токмок!AB5</f>
        <v>0.60144927536231885</v>
      </c>
      <c r="Y5" s="36">
        <f>IF(X5=0,0,W5/X5)</f>
        <v>20.090361445783135</v>
      </c>
      <c r="Z5" s="62">
        <f>'Чолпон-Ата'!AA5</f>
        <v>4.666666666666667</v>
      </c>
      <c r="AA5" s="62">
        <f>'Чолпон-Ата'!AB5</f>
        <v>0.84057971014492749</v>
      </c>
      <c r="AB5" s="36">
        <f>IF(AA5=0,0,Z5/AA5)</f>
        <v>5.5517241379310347</v>
      </c>
      <c r="AC5" s="50"/>
      <c r="AD5" s="46">
        <f>KG!Z5</f>
        <v>195.29152105940796</v>
      </c>
      <c r="AE5" s="31"/>
      <c r="AF5" s="36">
        <f>E5+H5+K5+N5+Q5+T5+W5+Z5</f>
        <v>482.41666666666669</v>
      </c>
      <c r="AG5" s="36">
        <f>AD5/$AH$2</f>
        <v>15.022424696877534</v>
      </c>
      <c r="AH5" s="36">
        <f>IF(AG5=0,0,AF5/AG5)</f>
        <v>32.113102671563979</v>
      </c>
    </row>
    <row r="6" spans="1:34">
      <c r="A6" s="93">
        <v>2</v>
      </c>
      <c r="B6" s="67">
        <f>KG!B6</f>
        <v>1401015</v>
      </c>
      <c r="C6" s="92" t="str">
        <f>KG!D6</f>
        <v>Чипсы Kracks Barbeque 14*160 gr</v>
      </c>
      <c r="D6" s="91">
        <f>KG!C6</f>
        <v>13594</v>
      </c>
      <c r="E6" s="97">
        <f>Бишкек!AA6</f>
        <v>301.57142857142856</v>
      </c>
      <c r="F6" s="46">
        <f>Бишкек!AB6</f>
        <v>2.5093167701863353</v>
      </c>
      <c r="G6" s="36">
        <f t="shared" ref="G6:G58" si="0">IF(F6=0,0,E6/F6)</f>
        <v>120.18069306930693</v>
      </c>
      <c r="H6" s="62">
        <f>'Джалал-Абад'!AA6</f>
        <v>16.714285714285715</v>
      </c>
      <c r="I6" s="62">
        <f>'Джалал-Абад'!AB6</f>
        <v>0.37888198757763975</v>
      </c>
      <c r="J6" s="36">
        <f t="shared" ref="J6:J58" si="1">IF(I6=0,0,H6/I6)</f>
        <v>44.114754098360656</v>
      </c>
      <c r="K6" s="62">
        <f>' Кара-Балта'!AA6:AA54</f>
        <v>7</v>
      </c>
      <c r="L6" s="62">
        <f>' Кара-Балта'!AB6:AB54</f>
        <v>0.25776397515527949</v>
      </c>
      <c r="M6" s="36">
        <f t="shared" ref="M6:M58" si="2">IF(L6=0,0,K6/L6)</f>
        <v>27.156626506024097</v>
      </c>
      <c r="N6" s="62">
        <f>' Каракол'!AA6</f>
        <v>11.142857142857142</v>
      </c>
      <c r="O6" s="62">
        <f>' Каракол'!AB6</f>
        <v>0.86024844720496885</v>
      </c>
      <c r="P6" s="36">
        <f t="shared" ref="P6:P58" si="3">IF(O6=0,0,N6/O6)</f>
        <v>12.953068592057763</v>
      </c>
      <c r="Q6" s="62">
        <f>Ош!AA6</f>
        <v>27</v>
      </c>
      <c r="R6" s="62">
        <f>Ош!AB6</f>
        <v>1.2732919254658384</v>
      </c>
      <c r="S6" s="36">
        <f t="shared" ref="S6:S58" si="4">IF(R6=0,0,Q6/R6)</f>
        <v>21.20487804878049</v>
      </c>
      <c r="T6" s="62">
        <f>Талас!AA6</f>
        <v>4.6428571428571432</v>
      </c>
      <c r="U6" s="62">
        <f>Талас!AB6</f>
        <v>0.20807453416149069</v>
      </c>
      <c r="V6" s="36">
        <f t="shared" ref="V6:V58" si="5">IF(U6=0,0,T6/U6)</f>
        <v>22.313432835820898</v>
      </c>
      <c r="W6" s="62">
        <f>Токмок!AA6</f>
        <v>19.857142857142858</v>
      </c>
      <c r="X6" s="62">
        <f>Токмок!AB6</f>
        <v>0.68012422360248448</v>
      </c>
      <c r="Y6" s="36">
        <f t="shared" ref="Y6:Y58" si="6">IF(X6=0,0,W6/X6)</f>
        <v>29.196347031963469</v>
      </c>
      <c r="Z6" s="62">
        <f>'Чолпон-Ата'!AA6</f>
        <v>0.42857142857142855</v>
      </c>
      <c r="AA6" s="62">
        <f>'Чолпон-Ата'!AB6</f>
        <v>1.2546583850931676</v>
      </c>
      <c r="AB6" s="36">
        <f t="shared" ref="AB6:AB58" si="7">IF(AA6=0,0,Z6/AA6)</f>
        <v>0.34158415841584161</v>
      </c>
      <c r="AC6" s="50"/>
      <c r="AD6" s="46">
        <f>KG!Z6</f>
        <v>254.56359292395283</v>
      </c>
      <c r="AE6" s="31"/>
      <c r="AF6" s="36">
        <f t="shared" ref="AF6:AF58" si="8">E6+H6+K6+N6+Q6+T6+W6+Z6</f>
        <v>388.35714285714289</v>
      </c>
      <c r="AG6" s="36">
        <f t="shared" ref="AG6:AG58" si="9">AD6/$AH$2</f>
        <v>19.581814840304062</v>
      </c>
      <c r="AH6" s="36">
        <f t="shared" ref="AH6:AH58" si="10">IF(AG6=0,0,AF6/AG6)</f>
        <v>19.832540856111606</v>
      </c>
    </row>
    <row r="7" spans="1:34">
      <c r="A7" s="93">
        <v>3</v>
      </c>
      <c r="B7" s="67">
        <f>KG!B7</f>
        <v>1401520</v>
      </c>
      <c r="C7" s="92" t="str">
        <f>KG!D7</f>
        <v>Чипсы Kracks Cheese 12*45 gr</v>
      </c>
      <c r="D7" s="91">
        <f>KG!C7</f>
        <v>13600</v>
      </c>
      <c r="E7" s="97">
        <f>Бишкек!AA7</f>
        <v>479.58333333333331</v>
      </c>
      <c r="F7" s="46">
        <f>Бишкек!AB7</f>
        <v>3.3333333333333335</v>
      </c>
      <c r="G7" s="36">
        <f t="shared" si="0"/>
        <v>143.875</v>
      </c>
      <c r="H7" s="62">
        <f>'Джалал-Абад'!AA7</f>
        <v>9.25</v>
      </c>
      <c r="I7" s="62">
        <f>'Джалал-Абад'!AB7</f>
        <v>0.54347826086956519</v>
      </c>
      <c r="J7" s="36">
        <f t="shared" si="1"/>
        <v>17.02</v>
      </c>
      <c r="K7" s="62">
        <f>' Кара-Балта'!AA7:AA55</f>
        <v>6.666666666666667</v>
      </c>
      <c r="L7" s="62">
        <f>' Кара-Балта'!AB7:AB55</f>
        <v>0.32608695652173914</v>
      </c>
      <c r="M7" s="36">
        <f t="shared" si="2"/>
        <v>20.444444444444446</v>
      </c>
      <c r="N7" s="62">
        <f>' Каракол'!AA7</f>
        <v>7.166666666666667</v>
      </c>
      <c r="O7" s="62">
        <f>' Каракол'!AB7</f>
        <v>0.3297101449275362</v>
      </c>
      <c r="P7" s="36">
        <f t="shared" si="3"/>
        <v>21.736263736263741</v>
      </c>
      <c r="Q7" s="62">
        <f>Ош!AA7</f>
        <v>63</v>
      </c>
      <c r="R7" s="62">
        <f>Ош!AB7</f>
        <v>2.1340579710144927</v>
      </c>
      <c r="S7" s="36">
        <f t="shared" si="4"/>
        <v>29.521222410865875</v>
      </c>
      <c r="T7" s="62">
        <f>Талас!AA7</f>
        <v>7.166666666666667</v>
      </c>
      <c r="U7" s="62">
        <f>Талас!AB7</f>
        <v>0.16666666666666669</v>
      </c>
      <c r="V7" s="36">
        <f t="shared" si="5"/>
        <v>43</v>
      </c>
      <c r="W7" s="62">
        <f>Токмок!AA7</f>
        <v>15</v>
      </c>
      <c r="X7" s="62">
        <f>Токмок!AB7</f>
        <v>0.76449275362318836</v>
      </c>
      <c r="Y7" s="36">
        <f t="shared" si="6"/>
        <v>19.620853080568722</v>
      </c>
      <c r="Z7" s="62">
        <f>'Чолпон-Ата'!AA7</f>
        <v>6.083333333333333</v>
      </c>
      <c r="AA7" s="62">
        <f>'Чолпон-Ата'!AB7</f>
        <v>0.95652173913043481</v>
      </c>
      <c r="AB7" s="36">
        <f t="shared" si="7"/>
        <v>6.3598484848484844</v>
      </c>
      <c r="AC7" s="50"/>
      <c r="AD7" s="46">
        <f>KG!Z7</f>
        <v>257.31101710502094</v>
      </c>
      <c r="AE7" s="31"/>
      <c r="AF7" s="36">
        <f t="shared" si="8"/>
        <v>593.91666666666674</v>
      </c>
      <c r="AG7" s="36">
        <f t="shared" si="9"/>
        <v>19.793155161924687</v>
      </c>
      <c r="AH7" s="36">
        <f t="shared" si="10"/>
        <v>30.006164343578774</v>
      </c>
    </row>
    <row r="8" spans="1:34">
      <c r="A8" s="93">
        <v>4</v>
      </c>
      <c r="B8" s="67">
        <f>KG!B8</f>
        <v>1401020</v>
      </c>
      <c r="C8" s="92" t="str">
        <f>KG!D8</f>
        <v>Чипсы Kracks Cheese 14*160 gr</v>
      </c>
      <c r="D8" s="91">
        <f>KG!C8</f>
        <v>13595</v>
      </c>
      <c r="E8" s="97">
        <f>Бишкек!AA8</f>
        <v>421.14285714285717</v>
      </c>
      <c r="F8" s="46">
        <f>Бишкек!AB8</f>
        <v>4.9627329192546581</v>
      </c>
      <c r="G8" s="36">
        <f t="shared" si="0"/>
        <v>84.861076345431798</v>
      </c>
      <c r="H8" s="62">
        <f>'Джалал-Абад'!AA8</f>
        <v>12.5</v>
      </c>
      <c r="I8" s="62">
        <f>'Джалал-Абад'!AB8</f>
        <v>0.2142857142857143</v>
      </c>
      <c r="J8" s="36">
        <f t="shared" si="1"/>
        <v>58.333333333333329</v>
      </c>
      <c r="K8" s="62">
        <f>' Кара-Балта'!AA8:AA56</f>
        <v>8.0714285714285712</v>
      </c>
      <c r="L8" s="62">
        <f>' Кара-Балта'!AB8:AB56</f>
        <v>0.31055900621118016</v>
      </c>
      <c r="M8" s="36">
        <f t="shared" si="2"/>
        <v>25.989999999999995</v>
      </c>
      <c r="N8" s="62">
        <f>' Каракол'!AA8</f>
        <v>13.5</v>
      </c>
      <c r="O8" s="62">
        <f>' Каракол'!AB8</f>
        <v>0.74223602484472051</v>
      </c>
      <c r="P8" s="36">
        <f t="shared" si="3"/>
        <v>18.18828451882845</v>
      </c>
      <c r="Q8" s="62">
        <f>Ош!AA8</f>
        <v>32.714285714285715</v>
      </c>
      <c r="R8" s="62">
        <f>Ош!AB8</f>
        <v>2.0217391304347827</v>
      </c>
      <c r="S8" s="36">
        <f t="shared" si="4"/>
        <v>16.181259600614439</v>
      </c>
      <c r="T8" s="62">
        <f>Талас!AA8</f>
        <v>6.4285714285714288</v>
      </c>
      <c r="U8" s="62">
        <f>Талас!AB8</f>
        <v>0.32608695652173914</v>
      </c>
      <c r="V8" s="36">
        <f t="shared" si="5"/>
        <v>19.714285714285715</v>
      </c>
      <c r="W8" s="62">
        <f>Токмок!AA8</f>
        <v>10.285714285714286</v>
      </c>
      <c r="X8" s="62">
        <f>Токмок!AB8</f>
        <v>0.94720496894409933</v>
      </c>
      <c r="Y8" s="36">
        <f t="shared" si="6"/>
        <v>10.859016393442625</v>
      </c>
      <c r="Z8" s="62">
        <f>'Чолпон-Ата'!AA8</f>
        <v>9.1428571428571423</v>
      </c>
      <c r="AA8" s="62">
        <f>'Чолпон-Ата'!AB8</f>
        <v>1.7888198757763976</v>
      </c>
      <c r="AB8" s="36">
        <f t="shared" si="7"/>
        <v>5.1111111111111107</v>
      </c>
      <c r="AC8" s="50"/>
      <c r="AD8" s="46">
        <f>KG!Z8</f>
        <v>350.07625050833667</v>
      </c>
      <c r="AE8" s="31"/>
      <c r="AF8" s="36">
        <f t="shared" si="8"/>
        <v>513.78571428571433</v>
      </c>
      <c r="AG8" s="36">
        <f t="shared" si="9"/>
        <v>26.928942346795129</v>
      </c>
      <c r="AH8" s="36">
        <f t="shared" si="10"/>
        <v>19.079312795471193</v>
      </c>
    </row>
    <row r="9" spans="1:34">
      <c r="A9" s="93">
        <v>5</v>
      </c>
      <c r="B9" s="67">
        <f>KG!B9</f>
        <v>1402070</v>
      </c>
      <c r="C9" s="92" t="str">
        <f>KG!D9</f>
        <v>Чипсы Kracks Crab 14*160 gr</v>
      </c>
      <c r="D9" s="91">
        <f>KG!C9</f>
        <v>19809</v>
      </c>
      <c r="E9" s="97">
        <f>Бишкек!AA9</f>
        <v>260.57142857142856</v>
      </c>
      <c r="F9" s="46">
        <f>Бишкек!AB9</f>
        <v>2.4627329192546585</v>
      </c>
      <c r="G9" s="36">
        <f t="shared" si="0"/>
        <v>105.80580075662041</v>
      </c>
      <c r="H9" s="62">
        <f>'Джалал-Абад'!AA9</f>
        <v>7.3571428571428568</v>
      </c>
      <c r="I9" s="62">
        <f>'Джалал-Абад'!AB9</f>
        <v>0.21118012422360247</v>
      </c>
      <c r="J9" s="36">
        <f t="shared" si="1"/>
        <v>34.838235294117645</v>
      </c>
      <c r="K9" s="62">
        <f>' Кара-Балта'!AA9:AA57</f>
        <v>7.7857142857142856</v>
      </c>
      <c r="L9" s="62">
        <f>' Кара-Балта'!AB9:AB57</f>
        <v>0.22049689440993789</v>
      </c>
      <c r="M9" s="36">
        <f t="shared" si="2"/>
        <v>35.309859154929576</v>
      </c>
      <c r="N9" s="62">
        <f>' Каракол'!AA9</f>
        <v>14.214285714285714</v>
      </c>
      <c r="O9" s="62">
        <f>' Каракол'!AB9</f>
        <v>0.65527950310559002</v>
      </c>
      <c r="P9" s="36">
        <f t="shared" si="3"/>
        <v>21.691943127962084</v>
      </c>
      <c r="Q9" s="62">
        <f>Ош!AA9</f>
        <v>24.214285714285715</v>
      </c>
      <c r="R9" s="62">
        <f>Ош!AB9</f>
        <v>0.78260869565217395</v>
      </c>
      <c r="S9" s="36">
        <f t="shared" si="4"/>
        <v>30.94047619047619</v>
      </c>
      <c r="T9" s="62">
        <f>Талас!AA9</f>
        <v>7.0714285714285712</v>
      </c>
      <c r="U9" s="62">
        <f>Талас!AB9</f>
        <v>0.25776397515527949</v>
      </c>
      <c r="V9" s="36">
        <f t="shared" si="5"/>
        <v>27.433734939759038</v>
      </c>
      <c r="W9" s="62">
        <f>Токмок!AA9</f>
        <v>16.928571428571427</v>
      </c>
      <c r="X9" s="62">
        <f>Токмок!AB9</f>
        <v>0.72360248447204967</v>
      </c>
      <c r="Y9" s="36">
        <f t="shared" si="6"/>
        <v>23.394849785407725</v>
      </c>
      <c r="Z9" s="62">
        <f>'Чолпон-Ата'!AA9</f>
        <v>0.8571428571428571</v>
      </c>
      <c r="AA9" s="62">
        <f>'Чолпон-Ата'!AB9</f>
        <v>0.78260869565217395</v>
      </c>
      <c r="AB9" s="36">
        <f t="shared" si="7"/>
        <v>1.0952380952380951</v>
      </c>
      <c r="AC9" s="50"/>
      <c r="AD9" s="46">
        <f>KG!Z9</f>
        <v>167.13094753965015</v>
      </c>
      <c r="AE9" s="31"/>
      <c r="AF9" s="36">
        <f t="shared" si="8"/>
        <v>338.99999999999994</v>
      </c>
      <c r="AG9" s="36">
        <f t="shared" si="9"/>
        <v>12.856226733819243</v>
      </c>
      <c r="AH9" s="36">
        <f t="shared" si="10"/>
        <v>26.368545531966678</v>
      </c>
    </row>
    <row r="10" spans="1:34">
      <c r="A10" s="93">
        <v>6</v>
      </c>
      <c r="B10" s="67">
        <f>KG!B10</f>
        <v>1401505</v>
      </c>
      <c r="C10" s="92" t="str">
        <f>KG!D10</f>
        <v>Чипсы Kracks Original 12*45 gr</v>
      </c>
      <c r="D10" s="91">
        <f>KG!C10</f>
        <v>13597</v>
      </c>
      <c r="E10" s="97">
        <f>Бишкек!AA10</f>
        <v>191.58333333333334</v>
      </c>
      <c r="F10" s="46">
        <f>Бишкек!AB10</f>
        <v>2.8043478260869565</v>
      </c>
      <c r="G10" s="36">
        <f t="shared" si="0"/>
        <v>68.316537467700257</v>
      </c>
      <c r="H10" s="62">
        <f>'Джалал-Абад'!AA10</f>
        <v>0</v>
      </c>
      <c r="I10" s="62">
        <f>'Джалал-Абад'!AB10</f>
        <v>0.40217391304347827</v>
      </c>
      <c r="J10" s="36">
        <f t="shared" si="1"/>
        <v>0</v>
      </c>
      <c r="K10" s="62">
        <f>' Кара-Балта'!AA10:AA58</f>
        <v>0</v>
      </c>
      <c r="L10" s="62">
        <f>' Кара-Балта'!AB10:AB58</f>
        <v>0.22101449275362317</v>
      </c>
      <c r="M10" s="36">
        <f t="shared" si="2"/>
        <v>0</v>
      </c>
      <c r="N10" s="62">
        <f>' Каракол'!AA10</f>
        <v>0</v>
      </c>
      <c r="O10" s="62">
        <f>' Каракол'!AB10</f>
        <v>0.24275362318840579</v>
      </c>
      <c r="P10" s="36">
        <f t="shared" si="3"/>
        <v>0</v>
      </c>
      <c r="Q10" s="62">
        <f>Ош!AA10</f>
        <v>0</v>
      </c>
      <c r="R10" s="62">
        <f>Ош!AB10</f>
        <v>2.1014492753623188</v>
      </c>
      <c r="S10" s="36">
        <f t="shared" si="4"/>
        <v>0</v>
      </c>
      <c r="T10" s="62">
        <f>Талас!AA10</f>
        <v>0</v>
      </c>
      <c r="U10" s="62">
        <f>Талас!AB10</f>
        <v>0.12318840579710146</v>
      </c>
      <c r="V10" s="36">
        <f t="shared" si="5"/>
        <v>0</v>
      </c>
      <c r="W10" s="62">
        <f>Токмок!AA10</f>
        <v>0</v>
      </c>
      <c r="X10" s="62">
        <f>Токмок!AB10</f>
        <v>0.6123188405797102</v>
      </c>
      <c r="Y10" s="36">
        <f t="shared" si="6"/>
        <v>0</v>
      </c>
      <c r="Z10" s="62">
        <f>'Чолпон-Ата'!AA10</f>
        <v>0</v>
      </c>
      <c r="AA10" s="62">
        <f>'Чолпон-Ата'!AB10</f>
        <v>1.1920289855072463</v>
      </c>
      <c r="AB10" s="36">
        <f t="shared" si="7"/>
        <v>0</v>
      </c>
      <c r="AC10" s="50"/>
      <c r="AD10" s="46">
        <f>KG!Z10</f>
        <v>207.46735331984553</v>
      </c>
      <c r="AE10" s="31"/>
      <c r="AF10" s="36">
        <f t="shared" si="8"/>
        <v>191.58333333333334</v>
      </c>
      <c r="AG10" s="36">
        <f t="shared" si="9"/>
        <v>15.959027178449656</v>
      </c>
      <c r="AH10" s="36">
        <f t="shared" si="10"/>
        <v>12.004699985224585</v>
      </c>
    </row>
    <row r="11" spans="1:34">
      <c r="A11" s="93">
        <v>7</v>
      </c>
      <c r="B11" s="67">
        <f>KG!B11</f>
        <v>1401005</v>
      </c>
      <c r="C11" s="92" t="str">
        <f>KG!D11</f>
        <v>Чипсы Kracks Original 14*160 gr</v>
      </c>
      <c r="D11" s="91">
        <f>KG!C11</f>
        <v>13592</v>
      </c>
      <c r="E11" s="97">
        <f>Бишкек!AA11</f>
        <v>328.85714285714283</v>
      </c>
      <c r="F11" s="46">
        <f>Бишкек!AB11</f>
        <v>3.201863354037267</v>
      </c>
      <c r="G11" s="36">
        <f t="shared" si="0"/>
        <v>102.70805043646945</v>
      </c>
      <c r="H11" s="62">
        <f>'Джалал-Абад'!AA11</f>
        <v>0</v>
      </c>
      <c r="I11" s="62">
        <f>'Джалал-Абад'!AB11</f>
        <v>0.17391304347826086</v>
      </c>
      <c r="J11" s="36">
        <f t="shared" si="1"/>
        <v>0</v>
      </c>
      <c r="K11" s="62">
        <f>' Кара-Балта'!AA11:AA59</f>
        <v>0</v>
      </c>
      <c r="L11" s="62">
        <f>' Кара-Балта'!AB11:AB59</f>
        <v>0.16770186335403728</v>
      </c>
      <c r="M11" s="36">
        <f t="shared" si="2"/>
        <v>0</v>
      </c>
      <c r="N11" s="62">
        <f>' Каракол'!AA11</f>
        <v>0</v>
      </c>
      <c r="O11" s="62">
        <f>' Каракол'!AB11</f>
        <v>0.68322981366459623</v>
      </c>
      <c r="P11" s="36">
        <f t="shared" si="3"/>
        <v>0</v>
      </c>
      <c r="Q11" s="62">
        <f>Ош!AA11</f>
        <v>0</v>
      </c>
      <c r="R11" s="62">
        <f>Ош!AB11</f>
        <v>1.5248447204968942</v>
      </c>
      <c r="S11" s="36">
        <f t="shared" si="4"/>
        <v>0</v>
      </c>
      <c r="T11" s="62">
        <f>Талас!AA11</f>
        <v>0</v>
      </c>
      <c r="U11" s="62">
        <f>Талас!AB11</f>
        <v>0.17391304347826086</v>
      </c>
      <c r="V11" s="36">
        <f t="shared" si="5"/>
        <v>0</v>
      </c>
      <c r="W11" s="62">
        <f>Токмок!AA11</f>
        <v>0</v>
      </c>
      <c r="X11" s="62">
        <f>Токмок!AB11</f>
        <v>0.68633540372670809</v>
      </c>
      <c r="Y11" s="36">
        <f t="shared" si="6"/>
        <v>0</v>
      </c>
      <c r="Z11" s="62">
        <f>'Чолпон-Ата'!AA11</f>
        <v>0</v>
      </c>
      <c r="AA11" s="62">
        <f>'Чолпон-Ата'!AB11</f>
        <v>1.3633540372670807</v>
      </c>
      <c r="AB11" s="36">
        <f t="shared" si="7"/>
        <v>0</v>
      </c>
      <c r="AC11" s="50"/>
      <c r="AD11" s="46">
        <f>KG!Z11</f>
        <v>276.42715534770235</v>
      </c>
      <c r="AE11" s="31"/>
      <c r="AF11" s="36">
        <f t="shared" si="8"/>
        <v>328.85714285714283</v>
      </c>
      <c r="AG11" s="36">
        <f t="shared" si="9"/>
        <v>21.263627334438642</v>
      </c>
      <c r="AH11" s="36">
        <f t="shared" si="10"/>
        <v>15.465712302271434</v>
      </c>
    </row>
    <row r="12" spans="1:34">
      <c r="A12" s="93">
        <v>8</v>
      </c>
      <c r="B12" s="67">
        <f>KG!B12</f>
        <v>1401025</v>
      </c>
      <c r="C12" s="92" t="str">
        <f>KG!D12</f>
        <v>Чипсы Kracks Paprika 14*160 gr</v>
      </c>
      <c r="D12" s="91">
        <f>KG!C12</f>
        <v>13596</v>
      </c>
      <c r="E12" s="97">
        <f>Бишкек!AA12</f>
        <v>378.85714285714283</v>
      </c>
      <c r="F12" s="46">
        <f>Бишкек!AB12</f>
        <v>3.5590062111801246</v>
      </c>
      <c r="G12" s="36">
        <f t="shared" si="0"/>
        <v>106.4502617801047</v>
      </c>
      <c r="H12" s="62">
        <f>'Джалал-Абад'!AA12</f>
        <v>0</v>
      </c>
      <c r="I12" s="62">
        <f>'Джалал-Абад'!AB12</f>
        <v>0.20807453416149069</v>
      </c>
      <c r="J12" s="36">
        <f t="shared" si="1"/>
        <v>0</v>
      </c>
      <c r="K12" s="62">
        <f>' Кара-Балта'!AA12:AA60</f>
        <v>0</v>
      </c>
      <c r="L12" s="62">
        <f>' Кара-Балта'!AB12:AB60</f>
        <v>0.18012422360248448</v>
      </c>
      <c r="M12" s="36">
        <f t="shared" si="2"/>
        <v>0</v>
      </c>
      <c r="N12" s="62">
        <f>' Каракол'!AA12</f>
        <v>0</v>
      </c>
      <c r="O12" s="62">
        <f>' Каракол'!AB12</f>
        <v>0.70807453416149069</v>
      </c>
      <c r="P12" s="36">
        <f t="shared" si="3"/>
        <v>0</v>
      </c>
      <c r="Q12" s="62">
        <f>Ош!AA12</f>
        <v>0</v>
      </c>
      <c r="R12" s="62">
        <f>Ош!AB12</f>
        <v>0.94720496894409933</v>
      </c>
      <c r="S12" s="36">
        <f t="shared" si="4"/>
        <v>0</v>
      </c>
      <c r="T12" s="62">
        <f>Талас!AA12</f>
        <v>0</v>
      </c>
      <c r="U12" s="62">
        <f>Талас!AB12</f>
        <v>0.19875776397515527</v>
      </c>
      <c r="V12" s="36">
        <f t="shared" si="5"/>
        <v>0</v>
      </c>
      <c r="W12" s="62">
        <f>Токмок!AA12</f>
        <v>0</v>
      </c>
      <c r="X12" s="62">
        <f>Токмок!AB12</f>
        <v>0.70807453416149069</v>
      </c>
      <c r="Y12" s="36">
        <f t="shared" si="6"/>
        <v>0</v>
      </c>
      <c r="Z12" s="62">
        <f>'Чолпон-Ата'!AA12</f>
        <v>0</v>
      </c>
      <c r="AA12" s="62">
        <f>'Чолпон-Ата'!AB12</f>
        <v>1.4223602484472051</v>
      </c>
      <c r="AB12" s="36">
        <f t="shared" si="7"/>
        <v>0</v>
      </c>
      <c r="AC12" s="50"/>
      <c r="AD12" s="46">
        <f>KG!Z12</f>
        <v>299.86783245221648</v>
      </c>
      <c r="AE12" s="31"/>
      <c r="AF12" s="36">
        <f t="shared" si="8"/>
        <v>378.85714285714283</v>
      </c>
      <c r="AG12" s="36">
        <f t="shared" si="9"/>
        <v>23.06675634247819</v>
      </c>
      <c r="AH12" s="36">
        <f t="shared" si="10"/>
        <v>16.42437875668999</v>
      </c>
    </row>
    <row r="13" spans="1:34">
      <c r="A13" s="93">
        <v>9</v>
      </c>
      <c r="B13" s="67">
        <f>KG!B13</f>
        <v>1401510</v>
      </c>
      <c r="C13" s="92" t="str">
        <f>KG!D13</f>
        <v>Чипсы Kracks Sour Cream&amp;onion 12*45 gr</v>
      </c>
      <c r="D13" s="91">
        <f>KG!C13</f>
        <v>13598</v>
      </c>
      <c r="E13" s="97">
        <f>Бишкек!AA13</f>
        <v>0</v>
      </c>
      <c r="F13" s="46">
        <f>Бишкек!AB13</f>
        <v>3.4456521739130435</v>
      </c>
      <c r="G13" s="36">
        <f t="shared" si="0"/>
        <v>0</v>
      </c>
      <c r="H13" s="62">
        <f>'Джалал-Абад'!AA13</f>
        <v>0</v>
      </c>
      <c r="I13" s="62">
        <f>'Джалал-Абад'!AB13</f>
        <v>0.50724637681159412</v>
      </c>
      <c r="J13" s="36">
        <f t="shared" si="1"/>
        <v>0</v>
      </c>
      <c r="K13" s="62">
        <f>' Кара-Балта'!AA13:AA61</f>
        <v>0</v>
      </c>
      <c r="L13" s="62">
        <f>' Кара-Балта'!AB13:AB61</f>
        <v>0.24275362318840579</v>
      </c>
      <c r="M13" s="36">
        <f t="shared" si="2"/>
        <v>0</v>
      </c>
      <c r="N13" s="62">
        <f>' Каракол'!AA13</f>
        <v>0</v>
      </c>
      <c r="O13" s="62">
        <f>' Каракол'!AB13</f>
        <v>0.36956521739130432</v>
      </c>
      <c r="P13" s="36">
        <f t="shared" si="3"/>
        <v>0</v>
      </c>
      <c r="Q13" s="62">
        <f>Ош!AA13</f>
        <v>0</v>
      </c>
      <c r="R13" s="62">
        <f>Ош!AB13</f>
        <v>2.0869565217391304</v>
      </c>
      <c r="S13" s="36">
        <f t="shared" si="4"/>
        <v>0</v>
      </c>
      <c r="T13" s="62">
        <f>Талас!AA13</f>
        <v>0</v>
      </c>
      <c r="U13" s="62">
        <f>Талас!AB13</f>
        <v>0.15942028985507245</v>
      </c>
      <c r="V13" s="36">
        <f t="shared" si="5"/>
        <v>0</v>
      </c>
      <c r="W13" s="62">
        <f>Токмок!AA13</f>
        <v>0</v>
      </c>
      <c r="X13" s="62">
        <f>Токмок!AB13</f>
        <v>0.67391304347826086</v>
      </c>
      <c r="Y13" s="36">
        <f t="shared" si="6"/>
        <v>0</v>
      </c>
      <c r="Z13" s="62">
        <f>'Чолпон-Ата'!AA13</f>
        <v>0</v>
      </c>
      <c r="AA13" s="62">
        <f>'Чолпон-Ата'!AB13</f>
        <v>1.0543478260869565</v>
      </c>
      <c r="AB13" s="36">
        <f t="shared" si="7"/>
        <v>0</v>
      </c>
      <c r="AC13" s="50"/>
      <c r="AD13" s="46">
        <f>KG!Z13</f>
        <v>239.93010851572549</v>
      </c>
      <c r="AE13" s="31"/>
      <c r="AF13" s="36">
        <f t="shared" si="8"/>
        <v>0</v>
      </c>
      <c r="AG13" s="36">
        <f t="shared" si="9"/>
        <v>18.456162193517347</v>
      </c>
      <c r="AH13" s="36">
        <f t="shared" si="10"/>
        <v>0</v>
      </c>
    </row>
    <row r="14" spans="1:34">
      <c r="A14" s="93">
        <v>10</v>
      </c>
      <c r="B14" s="67">
        <f>KG!B14</f>
        <v>1401010</v>
      </c>
      <c r="C14" s="92" t="str">
        <f>KG!D14</f>
        <v>Чипсы Kracks Sour Cream&amp;onion 14*160 gr</v>
      </c>
      <c r="D14" s="91">
        <f>KG!C14</f>
        <v>13593</v>
      </c>
      <c r="E14" s="97">
        <f>Бишкек!AA14</f>
        <v>0</v>
      </c>
      <c r="F14" s="46">
        <f>Бишкек!AB14</f>
        <v>4.9937888198757765</v>
      </c>
      <c r="G14" s="36">
        <f t="shared" si="0"/>
        <v>0</v>
      </c>
      <c r="H14" s="62">
        <f>'Джалал-Абад'!AA14</f>
        <v>0</v>
      </c>
      <c r="I14" s="62">
        <f>'Джалал-Абад'!AB14</f>
        <v>0.32298136645962733</v>
      </c>
      <c r="J14" s="36">
        <f t="shared" si="1"/>
        <v>0</v>
      </c>
      <c r="K14" s="62">
        <f>' Кара-Балта'!AA14:AA62</f>
        <v>0</v>
      </c>
      <c r="L14" s="62">
        <f>' Кара-Балта'!AB14:AB62</f>
        <v>0.18322981366459629</v>
      </c>
      <c r="M14" s="36">
        <f t="shared" si="2"/>
        <v>0</v>
      </c>
      <c r="N14" s="62">
        <f>' Каракол'!AA14</f>
        <v>0</v>
      </c>
      <c r="O14" s="62">
        <f>' Каракол'!AB14</f>
        <v>0.72670807453416153</v>
      </c>
      <c r="P14" s="36">
        <f t="shared" si="3"/>
        <v>0</v>
      </c>
      <c r="Q14" s="62">
        <f>Ош!AA14</f>
        <v>0</v>
      </c>
      <c r="R14" s="62">
        <f>Ош!AB14</f>
        <v>1.8478260869565217</v>
      </c>
      <c r="S14" s="36">
        <f t="shared" si="4"/>
        <v>0</v>
      </c>
      <c r="T14" s="62">
        <f>Талас!AA14</f>
        <v>0</v>
      </c>
      <c r="U14" s="62">
        <f>Талас!AB14</f>
        <v>0.2360248447204969</v>
      </c>
      <c r="V14" s="36">
        <f t="shared" si="5"/>
        <v>0</v>
      </c>
      <c r="W14" s="62">
        <f>Токмок!AA14</f>
        <v>0</v>
      </c>
      <c r="X14" s="62">
        <f>Токмок!AB14</f>
        <v>0.87577639751552794</v>
      </c>
      <c r="Y14" s="36">
        <f t="shared" si="6"/>
        <v>0</v>
      </c>
      <c r="Z14" s="62">
        <f>'Чолпон-Ата'!AA14</f>
        <v>0</v>
      </c>
      <c r="AA14" s="62">
        <f>'Чолпон-Ата'!AB14</f>
        <v>1.5714285714285716</v>
      </c>
      <c r="AB14" s="36">
        <f t="shared" si="7"/>
        <v>0</v>
      </c>
      <c r="AC14" s="50"/>
      <c r="AD14" s="46">
        <f>KG!Z14</f>
        <v>351.93422122814155</v>
      </c>
      <c r="AE14" s="31"/>
      <c r="AF14" s="36">
        <f t="shared" si="8"/>
        <v>0</v>
      </c>
      <c r="AG14" s="36">
        <f t="shared" si="9"/>
        <v>27.071863171395503</v>
      </c>
      <c r="AH14" s="36">
        <f t="shared" si="10"/>
        <v>0</v>
      </c>
    </row>
    <row r="15" spans="1:34">
      <c r="A15" s="93">
        <v>11</v>
      </c>
      <c r="B15" s="67">
        <f>KG!B15</f>
        <v>1104230</v>
      </c>
      <c r="C15" s="92" t="str">
        <f>KG!D15</f>
        <v>MacCoffee Ingrd 3 in 1 Toffee 25*10*20 gr</v>
      </c>
      <c r="D15" s="91">
        <f>KG!C15</f>
        <v>24005</v>
      </c>
      <c r="E15" s="97">
        <f>Бишкек!AA15</f>
        <v>17.079999999999998</v>
      </c>
      <c r="F15" s="46">
        <f>Бишкек!AB15</f>
        <v>0.81565217391304357</v>
      </c>
      <c r="G15" s="36">
        <f t="shared" si="0"/>
        <v>20.940298507462682</v>
      </c>
      <c r="H15" s="62">
        <f>'Джалал-Абад'!AA15</f>
        <v>1.56</v>
      </c>
      <c r="I15" s="62">
        <f>'Джалал-Абад'!AB15</f>
        <v>0.13217391304347825</v>
      </c>
      <c r="J15" s="36">
        <f t="shared" si="1"/>
        <v>11.80263157894737</v>
      </c>
      <c r="K15" s="62">
        <f>' Кара-Балта'!AA15:AA63</f>
        <v>3.24</v>
      </c>
      <c r="L15" s="62">
        <f>' Кара-Балта'!AB15:AB63</f>
        <v>0.19304347826086959</v>
      </c>
      <c r="M15" s="36">
        <f t="shared" si="2"/>
        <v>16.783783783783782</v>
      </c>
      <c r="N15" s="62">
        <f>' Каракол'!AA15</f>
        <v>3.12</v>
      </c>
      <c r="O15" s="62">
        <f>' Каракол'!AB15</f>
        <v>0.10782608695652174</v>
      </c>
      <c r="P15" s="36">
        <f t="shared" si="3"/>
        <v>28.935483870967744</v>
      </c>
      <c r="Q15" s="62">
        <f>Ош!AA15</f>
        <v>2.36</v>
      </c>
      <c r="R15" s="62">
        <f>Ош!AB15</f>
        <v>0.25043478260869562</v>
      </c>
      <c r="S15" s="36">
        <f t="shared" si="4"/>
        <v>9.4236111111111125</v>
      </c>
      <c r="T15" s="62">
        <f>Талас!AA15</f>
        <v>0</v>
      </c>
      <c r="U15" s="62">
        <f>Талас!AB15</f>
        <v>0.12695652173913044</v>
      </c>
      <c r="V15" s="36">
        <f t="shared" si="5"/>
        <v>0</v>
      </c>
      <c r="W15" s="62">
        <f>Токмок!AA15</f>
        <v>3.96</v>
      </c>
      <c r="X15" s="62">
        <f>Токмок!AB15</f>
        <v>0.26434782608695651</v>
      </c>
      <c r="Y15" s="36">
        <f t="shared" si="6"/>
        <v>14.980263157894738</v>
      </c>
      <c r="Z15" s="62">
        <f>'Чолпон-Ата'!AA15</f>
        <v>0.56000000000000005</v>
      </c>
      <c r="AA15" s="62">
        <f>'Чолпон-Ата'!AB15</f>
        <v>0.34260869565217389</v>
      </c>
      <c r="AB15" s="36">
        <f t="shared" si="7"/>
        <v>1.6345177664974622</v>
      </c>
      <c r="AC15" s="50"/>
      <c r="AD15" s="46">
        <f>KG!Z15</f>
        <v>0</v>
      </c>
      <c r="AE15" s="31"/>
      <c r="AF15" s="36">
        <f t="shared" si="8"/>
        <v>31.879999999999995</v>
      </c>
      <c r="AG15" s="36">
        <f t="shared" si="9"/>
        <v>0</v>
      </c>
      <c r="AH15" s="36">
        <f t="shared" si="10"/>
        <v>0</v>
      </c>
    </row>
    <row r="16" spans="1:34">
      <c r="A16" s="93">
        <v>12</v>
      </c>
      <c r="B16" s="67">
        <f>KG!B16</f>
        <v>19040300</v>
      </c>
      <c r="C16" s="92" t="str">
        <f>KG!D16</f>
        <v>MacCoffee Ingrd 3 in 1 Toffee 50*10*20 gr OPP</v>
      </c>
      <c r="D16" s="91">
        <f>KG!C16</f>
        <v>41105</v>
      </c>
      <c r="E16" s="97">
        <f>Бишкек!AA16</f>
        <v>2.88</v>
      </c>
      <c r="F16" s="46">
        <f>Бишкек!AB16</f>
        <v>0.40260869565217389</v>
      </c>
      <c r="G16" s="36">
        <f t="shared" si="0"/>
        <v>7.1533477321814258</v>
      </c>
      <c r="H16" s="62">
        <f>'Джалал-Абад'!AA16</f>
        <v>0</v>
      </c>
      <c r="I16" s="62">
        <f>'Джалал-Абад'!AB16</f>
        <v>0.13043478260869565</v>
      </c>
      <c r="J16" s="36">
        <f t="shared" si="1"/>
        <v>0</v>
      </c>
      <c r="K16" s="62">
        <f>' Кара-Балта'!AA16:AA64</f>
        <v>0</v>
      </c>
      <c r="L16" s="62">
        <f>' Кара-Балта'!AB16:AB64</f>
        <v>0</v>
      </c>
      <c r="M16" s="36">
        <f t="shared" si="2"/>
        <v>0</v>
      </c>
      <c r="N16" s="62">
        <f>' Каракол'!AA16</f>
        <v>1.28</v>
      </c>
      <c r="O16" s="62">
        <f>' Каракол'!AB16</f>
        <v>0.11826086956521741</v>
      </c>
      <c r="P16" s="36">
        <f t="shared" si="3"/>
        <v>10.823529411764705</v>
      </c>
      <c r="Q16" s="62">
        <f>Ош!AA16</f>
        <v>2.3199999999999998</v>
      </c>
      <c r="R16" s="62">
        <f>Ош!AB16</f>
        <v>0.20260869565217393</v>
      </c>
      <c r="S16" s="36">
        <f t="shared" si="4"/>
        <v>11.450643776824032</v>
      </c>
      <c r="T16" s="62">
        <f>Талас!AA16</f>
        <v>2.48</v>
      </c>
      <c r="U16" s="62">
        <f>Талас!AB16</f>
        <v>2.2608695652173914E-2</v>
      </c>
      <c r="V16" s="36">
        <f t="shared" si="5"/>
        <v>109.69230769230769</v>
      </c>
      <c r="W16" s="62">
        <f>Токмок!AA16</f>
        <v>1.2</v>
      </c>
      <c r="X16" s="62">
        <f>Токмок!AB16</f>
        <v>0.16521739130434782</v>
      </c>
      <c r="Y16" s="36">
        <f t="shared" si="6"/>
        <v>7.2631578947368425</v>
      </c>
      <c r="Z16" s="62">
        <f>'Чолпон-Ата'!AA16</f>
        <v>4.58</v>
      </c>
      <c r="AA16" s="62">
        <f>'Чолпон-Ата'!AB16</f>
        <v>0.36608695652173912</v>
      </c>
      <c r="AB16" s="36">
        <f t="shared" si="7"/>
        <v>12.510688836104514</v>
      </c>
      <c r="AC16" s="50"/>
      <c r="AD16" s="46">
        <f>KG!Z16</f>
        <v>65</v>
      </c>
      <c r="AE16" s="31"/>
      <c r="AF16" s="36">
        <f t="shared" si="8"/>
        <v>14.74</v>
      </c>
      <c r="AG16" s="36">
        <f t="shared" si="9"/>
        <v>5</v>
      </c>
      <c r="AH16" s="36">
        <f t="shared" si="10"/>
        <v>2.948</v>
      </c>
    </row>
    <row r="17" spans="1:34">
      <c r="A17" s="93">
        <v>13</v>
      </c>
      <c r="B17" s="67">
        <f>KG!B17</f>
        <v>1104520</v>
      </c>
      <c r="C17" s="92" t="str">
        <f>KG!D17</f>
        <v>Горячий шоколад MacCoffee MacChocolate 10*10*20 gr</v>
      </c>
      <c r="D17" s="91">
        <f>KG!C17</f>
        <v>19320</v>
      </c>
      <c r="E17" s="97">
        <f>Бишкек!AA17</f>
        <v>150.80000000000001</v>
      </c>
      <c r="F17" s="46">
        <f>Бишкек!AB17</f>
        <v>2.4782608695652173</v>
      </c>
      <c r="G17" s="36">
        <f t="shared" si="0"/>
        <v>60.849122807017551</v>
      </c>
      <c r="H17" s="62">
        <f>'Джалал-Абад'!AA17</f>
        <v>7.94</v>
      </c>
      <c r="I17" s="62">
        <f>'Джалал-Абад'!AB17</f>
        <v>0.22434782608695653</v>
      </c>
      <c r="J17" s="36">
        <f t="shared" si="1"/>
        <v>35.391472868217058</v>
      </c>
      <c r="K17" s="62">
        <f>' Кара-Балта'!AA17:AA65</f>
        <v>12.4</v>
      </c>
      <c r="L17" s="62">
        <f>' Кара-Балта'!AB17:AB65</f>
        <v>0.18695652173913044</v>
      </c>
      <c r="M17" s="36">
        <f t="shared" si="2"/>
        <v>66.325581395348834</v>
      </c>
      <c r="N17" s="62">
        <f>' Каракол'!AA17</f>
        <v>13.6</v>
      </c>
      <c r="O17" s="62">
        <f>' Каракол'!AB17</f>
        <v>0.37826086956521737</v>
      </c>
      <c r="P17" s="36">
        <f t="shared" si="3"/>
        <v>35.954022988505749</v>
      </c>
      <c r="Q17" s="62">
        <f>Ош!AA17</f>
        <v>16</v>
      </c>
      <c r="R17" s="62">
        <f>Ош!AB17</f>
        <v>0.45217391304347826</v>
      </c>
      <c r="S17" s="36">
        <f t="shared" si="4"/>
        <v>35.384615384615387</v>
      </c>
      <c r="T17" s="62">
        <f>Талас!AA17</f>
        <v>11.9</v>
      </c>
      <c r="U17" s="62">
        <f>Талас!AB17</f>
        <v>0.13043478260869565</v>
      </c>
      <c r="V17" s="36">
        <f t="shared" si="5"/>
        <v>91.233333333333334</v>
      </c>
      <c r="W17" s="62">
        <f>Токмок!AA17</f>
        <v>7.8980999999999995</v>
      </c>
      <c r="X17" s="62">
        <f>Токмок!AB17</f>
        <v>0.30869565217391304</v>
      </c>
      <c r="Y17" s="36">
        <f t="shared" si="6"/>
        <v>25.585394366197182</v>
      </c>
      <c r="Z17" s="62">
        <f>'Чолпон-Ата'!AA17</f>
        <v>19.7</v>
      </c>
      <c r="AA17" s="62">
        <f>'Чолпон-Ата'!AB17</f>
        <v>0.52608695652173909</v>
      </c>
      <c r="AB17" s="36">
        <f t="shared" si="7"/>
        <v>37.446280991735541</v>
      </c>
      <c r="AC17" s="50"/>
      <c r="AD17" s="46">
        <f>KG!Z17</f>
        <v>100</v>
      </c>
      <c r="AE17" s="31"/>
      <c r="AF17" s="36">
        <f t="shared" si="8"/>
        <v>240.2381</v>
      </c>
      <c r="AG17" s="36">
        <f t="shared" si="9"/>
        <v>7.6923076923076925</v>
      </c>
      <c r="AH17" s="36">
        <f t="shared" si="10"/>
        <v>31.230953</v>
      </c>
    </row>
    <row r="18" spans="1:34">
      <c r="A18" s="93">
        <v>14</v>
      </c>
      <c r="B18" s="67">
        <f>KG!B18</f>
        <v>1105008</v>
      </c>
      <c r="C18" s="92" t="str">
        <f>KG!D18</f>
        <v>Какао MacCoffee MacChoco Pouch 235 gr</v>
      </c>
      <c r="D18" s="91">
        <f>KG!C18</f>
        <v>13602</v>
      </c>
      <c r="E18" s="97">
        <f>Бишкек!AA18</f>
        <v>296.83333333333331</v>
      </c>
      <c r="F18" s="46">
        <f>Бишкек!AB18</f>
        <v>2.4239130434782608</v>
      </c>
      <c r="G18" s="36">
        <f t="shared" si="0"/>
        <v>122.46038863976084</v>
      </c>
      <c r="H18" s="62">
        <f>'Джалал-Абад'!AA18</f>
        <v>6.333333333333333</v>
      </c>
      <c r="I18" s="62">
        <f>'Джалал-Абад'!AB18</f>
        <v>0.39855072463768115</v>
      </c>
      <c r="J18" s="36">
        <f t="shared" si="1"/>
        <v>15.890909090909091</v>
      </c>
      <c r="K18" s="62">
        <f>' Кара-Балта'!AA18:AA66</f>
        <v>26.833333333333332</v>
      </c>
      <c r="L18" s="62">
        <f>' Кара-Балта'!AB18:AB66</f>
        <v>0.32246376811594202</v>
      </c>
      <c r="M18" s="36">
        <f t="shared" si="2"/>
        <v>83.213483146067418</v>
      </c>
      <c r="N18" s="62">
        <f>' Каракол'!AA18</f>
        <v>15.083333333333334</v>
      </c>
      <c r="O18" s="62">
        <f>' Каракол'!AB18</f>
        <v>0.47826086956521741</v>
      </c>
      <c r="P18" s="36">
        <f t="shared" si="3"/>
        <v>31.537878787878789</v>
      </c>
      <c r="Q18" s="62">
        <f>Ош!AA18</f>
        <v>3</v>
      </c>
      <c r="R18" s="62">
        <f>Ош!AB18</f>
        <v>0.55797101449275366</v>
      </c>
      <c r="S18" s="36">
        <f t="shared" si="4"/>
        <v>5.3766233766233764</v>
      </c>
      <c r="T18" s="62">
        <f>Талас!AA18</f>
        <v>13.75</v>
      </c>
      <c r="U18" s="62">
        <f>Талас!AB18</f>
        <v>0.23550724637681161</v>
      </c>
      <c r="V18" s="36">
        <f t="shared" si="5"/>
        <v>58.38461538461538</v>
      </c>
      <c r="W18" s="62">
        <f>Токмок!AA18</f>
        <v>11.25</v>
      </c>
      <c r="X18" s="62">
        <f>Токмок!AB18</f>
        <v>0.46376811594202894</v>
      </c>
      <c r="Y18" s="36">
        <f t="shared" si="6"/>
        <v>24.257812500000004</v>
      </c>
      <c r="Z18" s="62">
        <f>'Чолпон-Ата'!AA18</f>
        <v>25.5</v>
      </c>
      <c r="AA18" s="62">
        <f>'Чолпон-Ата'!AB18</f>
        <v>0.53623188405797106</v>
      </c>
      <c r="AB18" s="36">
        <f t="shared" si="7"/>
        <v>47.554054054054049</v>
      </c>
      <c r="AC18" s="50"/>
      <c r="AD18" s="46">
        <f>KG!Z18</f>
        <v>82.254966671729463</v>
      </c>
      <c r="AE18" s="31"/>
      <c r="AF18" s="36">
        <f t="shared" si="8"/>
        <v>398.58333333333326</v>
      </c>
      <c r="AG18" s="36">
        <f t="shared" si="9"/>
        <v>6.3273051285945741</v>
      </c>
      <c r="AH18" s="36">
        <f t="shared" si="10"/>
        <v>62.994169750411089</v>
      </c>
    </row>
    <row r="19" spans="1:34">
      <c r="A19" s="93">
        <v>15</v>
      </c>
      <c r="B19" s="67">
        <f>KG!B19</f>
        <v>1105007</v>
      </c>
      <c r="C19" s="92" t="str">
        <f>KG!D19</f>
        <v>Какао MacChoco Marshmallow Smeshariki Pouch 12*235 gr</v>
      </c>
      <c r="D19" s="91">
        <f>KG!C19</f>
        <v>26260</v>
      </c>
      <c r="E19" s="97">
        <f>Бишкек!AA19</f>
        <v>178.5</v>
      </c>
      <c r="F19" s="46">
        <f>Бишкек!AB19</f>
        <v>0.96376811594202905</v>
      </c>
      <c r="G19" s="36">
        <f t="shared" si="0"/>
        <v>185.21052631578945</v>
      </c>
      <c r="H19" s="62">
        <f>'Джалал-Абад'!AA19</f>
        <v>5.333333333333333</v>
      </c>
      <c r="I19" s="62">
        <f>'Джалал-Абад'!AB19</f>
        <v>0.13768115942028986</v>
      </c>
      <c r="J19" s="36">
        <f t="shared" si="1"/>
        <v>38.736842105263158</v>
      </c>
      <c r="K19" s="62">
        <f>' Кара-Балта'!AA19:AA67</f>
        <v>6.166666666666667</v>
      </c>
      <c r="L19" s="62">
        <f>' Кара-Балта'!AB19:AB67</f>
        <v>9.0579710144927536E-2</v>
      </c>
      <c r="M19" s="36">
        <f t="shared" si="2"/>
        <v>68.08</v>
      </c>
      <c r="N19" s="62">
        <f>' Каракол'!AA19</f>
        <v>8.6666666666666661</v>
      </c>
      <c r="O19" s="62">
        <f>' Каракол'!AB19</f>
        <v>0.15217391304347827</v>
      </c>
      <c r="P19" s="36">
        <f t="shared" si="3"/>
        <v>56.952380952380942</v>
      </c>
      <c r="Q19" s="62">
        <f>Ош!AA19</f>
        <v>1.3333333333333333</v>
      </c>
      <c r="R19" s="62">
        <f>Ош!AB19</f>
        <v>0.20652173913043478</v>
      </c>
      <c r="S19" s="36">
        <f t="shared" si="4"/>
        <v>6.4561403508771926</v>
      </c>
      <c r="T19" s="62">
        <f>Талас!AA19</f>
        <v>12.166666666666666</v>
      </c>
      <c r="U19" s="62">
        <f>Талас!AB19</f>
        <v>0.15942028985507245</v>
      </c>
      <c r="V19" s="36">
        <f t="shared" si="5"/>
        <v>76.318181818181827</v>
      </c>
      <c r="W19" s="62">
        <f>Токмок!AA19</f>
        <v>7.166666666666667</v>
      </c>
      <c r="X19" s="62">
        <f>Токмок!AB19</f>
        <v>0.30072463768115942</v>
      </c>
      <c r="Y19" s="36">
        <f t="shared" si="6"/>
        <v>23.831325301204821</v>
      </c>
      <c r="Z19" s="62">
        <f>'Чолпон-Ата'!AA19</f>
        <v>8.0833333333333339</v>
      </c>
      <c r="AA19" s="62">
        <f>'Чолпон-Ата'!AB19</f>
        <v>0.34782608695652173</v>
      </c>
      <c r="AB19" s="36">
        <f t="shared" si="7"/>
        <v>23.239583333333336</v>
      </c>
      <c r="AC19" s="50"/>
      <c r="AD19" s="46">
        <f>KG!Z19</f>
        <v>241.01411107827042</v>
      </c>
      <c r="AE19" s="31"/>
      <c r="AF19" s="36">
        <f t="shared" si="8"/>
        <v>227.41666666666666</v>
      </c>
      <c r="AG19" s="36">
        <f t="shared" si="9"/>
        <v>18.539547006020801</v>
      </c>
      <c r="AH19" s="36">
        <f t="shared" si="10"/>
        <v>12.266570838694822</v>
      </c>
    </row>
    <row r="20" spans="1:34">
      <c r="A20" s="93">
        <v>16</v>
      </c>
      <c r="B20" s="67">
        <f>KG!B20</f>
        <v>1103735</v>
      </c>
      <c r="C20" s="92" t="str">
        <f>KG!D20</f>
        <v>Кофе Di Torino Cap Cannella с корицей 20*20*25.5gr</v>
      </c>
      <c r="D20" s="91">
        <f>KG!C20</f>
        <v>17736</v>
      </c>
      <c r="E20" s="97">
        <f>Бишкек!AA20</f>
        <v>71.25</v>
      </c>
      <c r="F20" s="46">
        <f>Бишкек!AB20</f>
        <v>0.67608695652173911</v>
      </c>
      <c r="G20" s="36">
        <f t="shared" si="0"/>
        <v>105.38585209003216</v>
      </c>
      <c r="H20" s="62">
        <f>'Джалал-Абад'!AA20</f>
        <v>20.25</v>
      </c>
      <c r="I20" s="62">
        <f>'Джалал-Абад'!AB20</f>
        <v>8.6956521739130432E-2</v>
      </c>
      <c r="J20" s="36">
        <f t="shared" si="1"/>
        <v>232.875</v>
      </c>
      <c r="K20" s="62">
        <f>' Кара-Балта'!AA20:AA68</f>
        <v>4.75</v>
      </c>
      <c r="L20" s="62">
        <f>' Кара-Балта'!AB20:AB68</f>
        <v>4.3478260869565216E-2</v>
      </c>
      <c r="M20" s="36">
        <f t="shared" si="2"/>
        <v>109.25</v>
      </c>
      <c r="N20" s="62">
        <f>' Каракол'!AA20</f>
        <v>2.95</v>
      </c>
      <c r="O20" s="62">
        <f>' Каракол'!AB20</f>
        <v>0.15869565217391304</v>
      </c>
      <c r="P20" s="36">
        <f t="shared" si="3"/>
        <v>18.589041095890412</v>
      </c>
      <c r="Q20" s="62">
        <f>Ош!AA20</f>
        <v>12.35</v>
      </c>
      <c r="R20" s="62">
        <f>Ош!AB20</f>
        <v>0.18913043478260869</v>
      </c>
      <c r="S20" s="36">
        <f t="shared" si="4"/>
        <v>65.298850574712645</v>
      </c>
      <c r="T20" s="62">
        <f>Талас!AA20</f>
        <v>10.55</v>
      </c>
      <c r="U20" s="62">
        <f>Талас!AB20</f>
        <v>3.4782608695652174E-2</v>
      </c>
      <c r="V20" s="36">
        <f t="shared" si="5"/>
        <v>303.3125</v>
      </c>
      <c r="W20" s="62">
        <f>Токмок!AA20</f>
        <v>10.95</v>
      </c>
      <c r="X20" s="62">
        <f>Токмок!AB20</f>
        <v>7.8260869565217397E-2</v>
      </c>
      <c r="Y20" s="36">
        <f t="shared" si="6"/>
        <v>139.91666666666666</v>
      </c>
      <c r="Z20" s="62">
        <f>'Чолпон-Ата'!AA20</f>
        <v>6.3025000000000002</v>
      </c>
      <c r="AA20" s="62">
        <f>'Чолпон-Ата'!AB20</f>
        <v>0.16086956521739132</v>
      </c>
      <c r="AB20" s="36">
        <f t="shared" si="7"/>
        <v>39.177702702702703</v>
      </c>
      <c r="AC20" s="50"/>
      <c r="AD20" s="46">
        <f>KG!Z20</f>
        <v>51.34602998799545</v>
      </c>
      <c r="AE20" s="31"/>
      <c r="AF20" s="36">
        <f t="shared" si="8"/>
        <v>139.35249999999999</v>
      </c>
      <c r="AG20" s="36">
        <f t="shared" si="9"/>
        <v>3.9496946144611886</v>
      </c>
      <c r="AH20" s="36">
        <f t="shared" si="10"/>
        <v>35.281841661829404</v>
      </c>
    </row>
    <row r="21" spans="1:34">
      <c r="A21" s="93">
        <v>17</v>
      </c>
      <c r="B21" s="67">
        <f>KG!B21</f>
        <v>1103710</v>
      </c>
      <c r="C21" s="92" t="str">
        <f>KG!D21</f>
        <v>Кофе Di Torino Cappuccino 20*20*25.5 gr</v>
      </c>
      <c r="D21" s="91">
        <f>KG!C21</f>
        <v>17486</v>
      </c>
      <c r="E21" s="97">
        <f>Бишкек!AA21</f>
        <v>435.8</v>
      </c>
      <c r="F21" s="46">
        <f>Бишкек!AB21</f>
        <v>3.0695652173913039</v>
      </c>
      <c r="G21" s="36">
        <f t="shared" si="0"/>
        <v>141.97450424929181</v>
      </c>
      <c r="H21" s="62">
        <f>'Джалал-Абад'!AA21</f>
        <v>77</v>
      </c>
      <c r="I21" s="62">
        <f>'Джалал-Абад'!AB21</f>
        <v>4.0695652173913039</v>
      </c>
      <c r="J21" s="36">
        <f t="shared" si="1"/>
        <v>18.920940170940174</v>
      </c>
      <c r="K21" s="62">
        <f>' Кара-Балта'!AA21:AA69</f>
        <v>7.65</v>
      </c>
      <c r="L21" s="62">
        <f>' Кара-Балта'!AB21:AB69</f>
        <v>0.45217391304347826</v>
      </c>
      <c r="M21" s="36">
        <f t="shared" si="2"/>
        <v>16.91826923076923</v>
      </c>
      <c r="N21" s="62">
        <f>' Каракол'!AA21</f>
        <v>8.9</v>
      </c>
      <c r="O21" s="62">
        <f>' Каракол'!AB21</f>
        <v>1.308695652173913</v>
      </c>
      <c r="P21" s="36">
        <f t="shared" si="3"/>
        <v>6.8006644518272426</v>
      </c>
      <c r="Q21" s="62">
        <f>Ош!AA21</f>
        <v>96.25</v>
      </c>
      <c r="R21" s="62">
        <f>Ош!AB21</f>
        <v>9.8891304347826079</v>
      </c>
      <c r="S21" s="36">
        <f t="shared" si="4"/>
        <v>9.7329083315014291</v>
      </c>
      <c r="T21" s="62">
        <f>Талас!AA21</f>
        <v>1.6</v>
      </c>
      <c r="U21" s="62">
        <f>Талас!AB21</f>
        <v>0.72608695652173905</v>
      </c>
      <c r="V21" s="36">
        <f t="shared" si="5"/>
        <v>2.203592814371258</v>
      </c>
      <c r="W21" s="62">
        <f>Токмок!AA21</f>
        <v>12.95</v>
      </c>
      <c r="X21" s="62">
        <f>Токмок!AB21</f>
        <v>1.2456521739130435</v>
      </c>
      <c r="Y21" s="36">
        <f t="shared" si="6"/>
        <v>10.396160558464222</v>
      </c>
      <c r="Z21" s="62">
        <f>'Чолпон-Ата'!AA21</f>
        <v>7.55</v>
      </c>
      <c r="AA21" s="62">
        <f>'Чолпон-Ата'!AB21</f>
        <v>1.6173913043478263</v>
      </c>
      <c r="AB21" s="36">
        <f t="shared" si="7"/>
        <v>4.6680107526881711</v>
      </c>
      <c r="AC21" s="50"/>
      <c r="AD21" s="46">
        <f>KG!Z21</f>
        <v>848.65397001200461</v>
      </c>
      <c r="AE21" s="31"/>
      <c r="AF21" s="36">
        <f t="shared" si="8"/>
        <v>647.69999999999993</v>
      </c>
      <c r="AG21" s="36">
        <f t="shared" si="9"/>
        <v>65.281074616308047</v>
      </c>
      <c r="AH21" s="36">
        <f t="shared" si="10"/>
        <v>9.9217116722860474</v>
      </c>
    </row>
    <row r="22" spans="1:34">
      <c r="A22" s="93">
        <v>18</v>
      </c>
      <c r="B22" s="67">
        <f>KG!B22</f>
        <v>0</v>
      </c>
      <c r="C22" s="92" t="str">
        <f>KG!D22</f>
        <v>Di Torino Cappuccino 20*20*25.5 gr OPP</v>
      </c>
      <c r="D22" s="91">
        <f>KG!C22</f>
        <v>41343</v>
      </c>
      <c r="E22" s="97">
        <f>Бишкек!AA22</f>
        <v>360.35</v>
      </c>
      <c r="F22" s="46">
        <f>Бишкек!AB22</f>
        <v>1.9304347826086956</v>
      </c>
      <c r="G22" s="36">
        <f t="shared" si="0"/>
        <v>186.6677927927928</v>
      </c>
      <c r="H22" s="62">
        <f>'Джалал-Абад'!AA22</f>
        <v>30</v>
      </c>
      <c r="I22" s="62">
        <f>'Джалал-Абад'!AB22</f>
        <v>0</v>
      </c>
      <c r="J22" s="36">
        <f t="shared" si="1"/>
        <v>0</v>
      </c>
      <c r="K22" s="62">
        <f>' Кара-Балта'!AA22:AA70</f>
        <v>10.85</v>
      </c>
      <c r="L22" s="62">
        <f>' Кара-Балта'!AB22:AB70</f>
        <v>6.5217391304347823E-3</v>
      </c>
      <c r="M22" s="36">
        <f t="shared" si="2"/>
        <v>1663.6666666666667</v>
      </c>
      <c r="N22" s="62">
        <f>' Каракол'!AA22</f>
        <v>9.9</v>
      </c>
      <c r="O22" s="62">
        <f>' Каракол'!AB22</f>
        <v>4.3478260869565218E-3</v>
      </c>
      <c r="P22" s="36">
        <f t="shared" si="3"/>
        <v>2277</v>
      </c>
      <c r="Q22" s="62">
        <f>Ош!AA22</f>
        <v>2.85</v>
      </c>
      <c r="R22" s="62">
        <f>Ош!AB22</f>
        <v>9.3478260869565219E-2</v>
      </c>
      <c r="S22" s="36">
        <f t="shared" si="4"/>
        <v>30.488372093023255</v>
      </c>
      <c r="T22" s="62">
        <f>Талас!AA22</f>
        <v>8.75</v>
      </c>
      <c r="U22" s="62">
        <f>Талас!AB22</f>
        <v>5.434782608695652E-2</v>
      </c>
      <c r="V22" s="36">
        <f t="shared" si="5"/>
        <v>161</v>
      </c>
      <c r="W22" s="62">
        <f>Токмок!AA22</f>
        <v>14.35</v>
      </c>
      <c r="X22" s="62">
        <f>Токмок!AB22</f>
        <v>0.15869565217391304</v>
      </c>
      <c r="Y22" s="36">
        <f t="shared" si="6"/>
        <v>90.424657534246577</v>
      </c>
      <c r="Z22" s="62">
        <f>'Чолпон-Ата'!AA22</f>
        <v>18.850000000000001</v>
      </c>
      <c r="AA22" s="62">
        <f>'Чолпон-Ата'!AB22</f>
        <v>9.3478260869565219E-2</v>
      </c>
      <c r="AB22" s="36">
        <f t="shared" si="7"/>
        <v>201.6511627906977</v>
      </c>
      <c r="AC22" s="50"/>
      <c r="AD22" s="46">
        <f>KG!Z22</f>
        <v>0</v>
      </c>
      <c r="AE22" s="31"/>
      <c r="AF22" s="36">
        <f t="shared" si="8"/>
        <v>455.90000000000009</v>
      </c>
      <c r="AG22" s="36">
        <f t="shared" si="9"/>
        <v>0</v>
      </c>
      <c r="AH22" s="36">
        <f t="shared" si="10"/>
        <v>0</v>
      </c>
    </row>
    <row r="23" spans="1:34">
      <c r="A23" s="93">
        <v>19</v>
      </c>
      <c r="B23" s="67">
        <f>KG!B23</f>
        <v>1101025</v>
      </c>
      <c r="C23" s="92" t="str">
        <f>KG!D23</f>
        <v>Кофе MacCoffee 3 in 1 10*100*20 gr</v>
      </c>
      <c r="D23" s="91">
        <f>KG!C23</f>
        <v>13580</v>
      </c>
      <c r="E23" s="97">
        <f>Бишкек!AA23</f>
        <v>2.8000000000000004E-2</v>
      </c>
      <c r="F23" s="46">
        <f>Бишкек!AB23</f>
        <v>9.8695652173913049E-3</v>
      </c>
      <c r="G23" s="36">
        <f t="shared" si="0"/>
        <v>2.8370044052863439</v>
      </c>
      <c r="H23" s="62">
        <f>'Джалал-Абад'!AA23</f>
        <v>2.6</v>
      </c>
      <c r="I23" s="62">
        <f>'Джалал-Абад'!AB23</f>
        <v>1.7391304347826087E-2</v>
      </c>
      <c r="J23" s="36">
        <f t="shared" si="1"/>
        <v>149.5</v>
      </c>
      <c r="K23" s="62">
        <f>' Кара-Балта'!AA23:AA71</f>
        <v>0</v>
      </c>
      <c r="L23" s="62">
        <f>' Кара-Балта'!AB23:AB71</f>
        <v>2.6086956521739129E-2</v>
      </c>
      <c r="M23" s="36">
        <f t="shared" si="2"/>
        <v>0</v>
      </c>
      <c r="N23" s="62">
        <f>' Каракол'!AA23</f>
        <v>6.9</v>
      </c>
      <c r="O23" s="62">
        <f>' Каракол'!AB23</f>
        <v>1.7391304347826087E-2</v>
      </c>
      <c r="P23" s="36">
        <f t="shared" si="3"/>
        <v>396.75</v>
      </c>
      <c r="Q23" s="62">
        <f>Ош!AA23</f>
        <v>1.3</v>
      </c>
      <c r="R23" s="62">
        <f>Ош!AB23</f>
        <v>0.13478260869565217</v>
      </c>
      <c r="S23" s="36">
        <f t="shared" si="4"/>
        <v>9.6451612903225818</v>
      </c>
      <c r="T23" s="62">
        <f>Талас!AA23</f>
        <v>0</v>
      </c>
      <c r="U23" s="62">
        <f>Талас!AB23</f>
        <v>0</v>
      </c>
      <c r="V23" s="36">
        <f t="shared" si="5"/>
        <v>0</v>
      </c>
      <c r="W23" s="62">
        <f>Токмок!AA23</f>
        <v>0</v>
      </c>
      <c r="X23" s="62">
        <f>Токмок!AB23</f>
        <v>0</v>
      </c>
      <c r="Y23" s="36">
        <f t="shared" si="6"/>
        <v>0</v>
      </c>
      <c r="Z23" s="62">
        <f>'Чолпон-Ата'!AA23</f>
        <v>0</v>
      </c>
      <c r="AA23" s="62">
        <f>'Чолпон-Ата'!AB23</f>
        <v>4.7826086956521741E-2</v>
      </c>
      <c r="AB23" s="36">
        <f t="shared" si="7"/>
        <v>0</v>
      </c>
      <c r="AC23" s="50"/>
      <c r="AD23" s="46">
        <f>KG!Z23</f>
        <v>95.96421009974874</v>
      </c>
      <c r="AE23" s="31"/>
      <c r="AF23" s="36">
        <f t="shared" si="8"/>
        <v>10.828000000000001</v>
      </c>
      <c r="AG23" s="36">
        <f t="shared" si="9"/>
        <v>7.3818623153652876</v>
      </c>
      <c r="AH23" s="36">
        <f t="shared" si="10"/>
        <v>1.4668385208786143</v>
      </c>
    </row>
    <row r="24" spans="1:34">
      <c r="A24" s="93">
        <v>20</v>
      </c>
      <c r="B24" s="67">
        <f>KG!B24</f>
        <v>0</v>
      </c>
      <c r="C24" s="92" t="str">
        <f>KG!D24</f>
        <v>MacCoffee 3 in 1 10*100*20 gr OPP</v>
      </c>
      <c r="D24" s="91">
        <f>KG!C24</f>
        <v>41342</v>
      </c>
      <c r="E24" s="97">
        <f>Бишкек!AA24</f>
        <v>115.9</v>
      </c>
      <c r="F24" s="46">
        <f>Бишкек!AB24</f>
        <v>0.87391304347826093</v>
      </c>
      <c r="G24" s="36">
        <f t="shared" si="0"/>
        <v>132.62189054726369</v>
      </c>
      <c r="H24" s="62">
        <f>'Джалал-Абад'!AA24</f>
        <v>10</v>
      </c>
      <c r="I24" s="62">
        <f>'Джалал-Абад'!AB24</f>
        <v>0</v>
      </c>
      <c r="J24" s="36">
        <f t="shared" si="1"/>
        <v>0</v>
      </c>
      <c r="K24" s="62">
        <f>' Кара-Балта'!AA24:AA72</f>
        <v>5.6</v>
      </c>
      <c r="L24" s="62">
        <f>' Кара-Балта'!AB24:AB72</f>
        <v>1.7391304347826087E-2</v>
      </c>
      <c r="M24" s="36">
        <f t="shared" si="2"/>
        <v>322</v>
      </c>
      <c r="N24" s="62">
        <f>' Каракол'!AA24</f>
        <v>10</v>
      </c>
      <c r="O24" s="62">
        <f>' Каракол'!AB24</f>
        <v>0</v>
      </c>
      <c r="P24" s="36">
        <f t="shared" si="3"/>
        <v>0</v>
      </c>
      <c r="Q24" s="62">
        <f>Ош!AA24</f>
        <v>4.8</v>
      </c>
      <c r="R24" s="62">
        <f>Ош!AB24</f>
        <v>8.6956521739130436E-3</v>
      </c>
      <c r="S24" s="36">
        <f t="shared" si="4"/>
        <v>552</v>
      </c>
      <c r="T24" s="62">
        <f>Талас!AA24</f>
        <v>4.5999999999999996</v>
      </c>
      <c r="U24" s="62">
        <f>Талас!AB24</f>
        <v>1.7391304347826087E-2</v>
      </c>
      <c r="V24" s="36">
        <f t="shared" si="5"/>
        <v>264.5</v>
      </c>
      <c r="W24" s="62">
        <f>Токмок!AA24</f>
        <v>10.4</v>
      </c>
      <c r="X24" s="62">
        <f>Токмок!AB24</f>
        <v>6.9565217391304349E-2</v>
      </c>
      <c r="Y24" s="36">
        <f t="shared" si="6"/>
        <v>149.5</v>
      </c>
      <c r="Z24" s="62">
        <f>'Чолпон-Ата'!AA24</f>
        <v>0</v>
      </c>
      <c r="AA24" s="62">
        <f>'Чолпон-Ата'!AB24</f>
        <v>4.3478260869565216E-2</v>
      </c>
      <c r="AB24" s="36">
        <f t="shared" si="7"/>
        <v>0</v>
      </c>
      <c r="AC24" s="50"/>
      <c r="AD24" s="46">
        <f>KG!Z24</f>
        <v>0</v>
      </c>
      <c r="AE24" s="31"/>
      <c r="AF24" s="36">
        <f t="shared" si="8"/>
        <v>161.30000000000001</v>
      </c>
      <c r="AG24" s="36">
        <f t="shared" si="9"/>
        <v>0</v>
      </c>
      <c r="AH24" s="36">
        <f t="shared" si="10"/>
        <v>0</v>
      </c>
    </row>
    <row r="25" spans="1:34">
      <c r="A25" s="93">
        <v>21</v>
      </c>
      <c r="B25" s="67">
        <f>KG!B25</f>
        <v>1101015</v>
      </c>
      <c r="C25" s="92" t="str">
        <f>KG!D25</f>
        <v>Кофе MacCoffee 3 in 1 40*25*20 gr</v>
      </c>
      <c r="D25" s="91">
        <f>KG!C25</f>
        <v>13579</v>
      </c>
      <c r="E25" s="97">
        <f>Бишкек!AA25</f>
        <v>396.82499999999999</v>
      </c>
      <c r="F25" s="46">
        <f>Бишкек!AB25</f>
        <v>1.5304347826086957</v>
      </c>
      <c r="G25" s="36">
        <f t="shared" si="0"/>
        <v>259.2890625</v>
      </c>
      <c r="H25" s="62">
        <f>'Джалал-Абад'!AA25</f>
        <v>48.825000000000003</v>
      </c>
      <c r="I25" s="62">
        <f>'Джалал-Абад'!AB25</f>
        <v>4.7826086956521741E-2</v>
      </c>
      <c r="J25" s="36">
        <f t="shared" si="1"/>
        <v>1020.8863636363636</v>
      </c>
      <c r="K25" s="62">
        <f>' Кара-Балта'!AA25:AA73</f>
        <v>18.95</v>
      </c>
      <c r="L25" s="62">
        <f>' Кара-Балта'!AB25:AB73</f>
        <v>0.20326086956521738</v>
      </c>
      <c r="M25" s="36">
        <f t="shared" si="2"/>
        <v>93.229946524064175</v>
      </c>
      <c r="N25" s="62">
        <f>' Каракол'!AA25</f>
        <v>35.299999999999997</v>
      </c>
      <c r="O25" s="62">
        <f>' Каракол'!AB25</f>
        <v>0.58586956521739131</v>
      </c>
      <c r="P25" s="36">
        <f t="shared" si="3"/>
        <v>60.252319109461965</v>
      </c>
      <c r="Q25" s="62">
        <f>Ош!AA25</f>
        <v>106.72499999999999</v>
      </c>
      <c r="R25" s="62">
        <f>Ош!AB25</f>
        <v>1.4456521739130435</v>
      </c>
      <c r="S25" s="36">
        <f t="shared" si="4"/>
        <v>73.824812030075179</v>
      </c>
      <c r="T25" s="62">
        <f>Талас!AA25</f>
        <v>54.35</v>
      </c>
      <c r="U25" s="62">
        <f>Талас!AB25</f>
        <v>1.7391304347826087E-2</v>
      </c>
      <c r="V25" s="36">
        <f t="shared" si="5"/>
        <v>3125.125</v>
      </c>
      <c r="W25" s="62">
        <f>Токмок!AA25</f>
        <v>0.2</v>
      </c>
      <c r="X25" s="62">
        <f>Токмок!AB25</f>
        <v>1.0369565217391306</v>
      </c>
      <c r="Y25" s="36">
        <f t="shared" si="6"/>
        <v>0.19287211740041926</v>
      </c>
      <c r="Z25" s="62">
        <f>'Чолпон-Ата'!AA25</f>
        <v>2.5000000000000001E-2</v>
      </c>
      <c r="AA25" s="62">
        <f>'Чолпон-Ата'!AB25</f>
        <v>0.60434782608695659</v>
      </c>
      <c r="AB25" s="36">
        <f t="shared" si="7"/>
        <v>4.1366906474820143E-2</v>
      </c>
      <c r="AC25" s="50"/>
      <c r="AD25" s="46">
        <f>KG!Z25</f>
        <v>2021.827541603775</v>
      </c>
      <c r="AE25" s="31"/>
      <c r="AF25" s="36">
        <f t="shared" si="8"/>
        <v>661.2</v>
      </c>
      <c r="AG25" s="36">
        <f t="shared" si="9"/>
        <v>155.52519550798269</v>
      </c>
      <c r="AH25" s="36">
        <f t="shared" si="10"/>
        <v>4.2514011819137201</v>
      </c>
    </row>
    <row r="26" spans="1:34">
      <c r="A26" s="93">
        <v>22</v>
      </c>
      <c r="B26" s="67">
        <f>KG!B26</f>
        <v>0</v>
      </c>
      <c r="C26" s="92" t="str">
        <f>KG!D26</f>
        <v>MacCoffee 3 in 1 40*25*20 gr OPP</v>
      </c>
      <c r="D26" s="91">
        <f>KG!C26</f>
        <v>40755</v>
      </c>
      <c r="E26" s="97">
        <f>Бишкек!AA26</f>
        <v>1272.925</v>
      </c>
      <c r="F26" s="46">
        <f>Бишкек!AB26</f>
        <v>22.72717391304348</v>
      </c>
      <c r="G26" s="36">
        <f t="shared" si="0"/>
        <v>56.008943517145724</v>
      </c>
      <c r="H26" s="62">
        <f>'Джалал-Абад'!AA26</f>
        <v>55.325000000000003</v>
      </c>
      <c r="I26" s="62">
        <f>'Джалал-Абад'!AB26</f>
        <v>2.9673913043478262</v>
      </c>
      <c r="J26" s="36">
        <f t="shared" si="1"/>
        <v>18.644322344322344</v>
      </c>
      <c r="K26" s="62">
        <f>' Кара-Балта'!AA26:AA74</f>
        <v>34.65</v>
      </c>
      <c r="L26" s="62">
        <f>' Кара-Балта'!AB26:AB74</f>
        <v>2.1989130434782611</v>
      </c>
      <c r="M26" s="36">
        <f t="shared" si="2"/>
        <v>15.757785467128025</v>
      </c>
      <c r="N26" s="62">
        <f>' Каракол'!AA26</f>
        <v>58.25</v>
      </c>
      <c r="O26" s="62">
        <f>' Каракол'!AB26</f>
        <v>2.7782608695652171</v>
      </c>
      <c r="P26" s="36">
        <f t="shared" si="3"/>
        <v>20.966353677621285</v>
      </c>
      <c r="Q26" s="62">
        <f>Ош!AA26</f>
        <v>119.5</v>
      </c>
      <c r="R26" s="62">
        <f>Ош!AB26</f>
        <v>2.8793478260869563</v>
      </c>
      <c r="S26" s="36">
        <f t="shared" si="4"/>
        <v>41.502453756134393</v>
      </c>
      <c r="T26" s="62">
        <f>Талас!AA26</f>
        <v>50.95</v>
      </c>
      <c r="U26" s="62">
        <f>Талас!AB26</f>
        <v>2.366304347826087</v>
      </c>
      <c r="V26" s="36">
        <f t="shared" si="5"/>
        <v>21.531465319246671</v>
      </c>
      <c r="W26" s="62">
        <f>Токмок!AA26</f>
        <v>84.825000000000003</v>
      </c>
      <c r="X26" s="62">
        <f>Токмок!AB26</f>
        <v>7.0826086956521745</v>
      </c>
      <c r="Y26" s="36">
        <f t="shared" si="6"/>
        <v>11.976519337016574</v>
      </c>
      <c r="Z26" s="62">
        <f>'Чолпон-Ата'!AA26</f>
        <v>28.7</v>
      </c>
      <c r="AA26" s="62">
        <f>'Чолпон-Ата'!AB26</f>
        <v>4.8478260869565215</v>
      </c>
      <c r="AB26" s="36">
        <f t="shared" si="7"/>
        <v>5.9201793721973095</v>
      </c>
      <c r="AC26" s="50"/>
      <c r="AD26" s="46">
        <f>KG!Z26</f>
        <v>0</v>
      </c>
      <c r="AE26" s="31"/>
      <c r="AF26" s="36">
        <f t="shared" si="8"/>
        <v>1705.1250000000002</v>
      </c>
      <c r="AG26" s="36">
        <f t="shared" si="9"/>
        <v>0</v>
      </c>
      <c r="AH26" s="36">
        <f t="shared" si="10"/>
        <v>0</v>
      </c>
    </row>
    <row r="27" spans="1:34">
      <c r="A27" s="93">
        <v>23</v>
      </c>
      <c r="B27" s="67">
        <f>KG!B27</f>
        <v>1102540</v>
      </c>
      <c r="C27" s="92" t="str">
        <f>KG!D27</f>
        <v>Кофе MacCoffee 3in1 Gold Latte Stick 24*20*16gr</v>
      </c>
      <c r="D27" s="91">
        <f>KG!C27</f>
        <v>16168</v>
      </c>
      <c r="E27" s="97">
        <f>Бишкек!AA27</f>
        <v>1221.3916666666667</v>
      </c>
      <c r="F27" s="46">
        <f>Бишкек!AB27</f>
        <v>22.942028985507246</v>
      </c>
      <c r="G27" s="36">
        <f t="shared" si="0"/>
        <v>53.238171193935564</v>
      </c>
      <c r="H27" s="62">
        <f>'Джалал-Абад'!AA27</f>
        <v>11.541666666666666</v>
      </c>
      <c r="I27" s="62">
        <f>'Джалал-Абад'!AB27</f>
        <v>0.36775362318840582</v>
      </c>
      <c r="J27" s="36">
        <f t="shared" si="1"/>
        <v>31.384236453201968</v>
      </c>
      <c r="K27" s="62">
        <f>' Кара-Балта'!AA27:AA75</f>
        <v>13</v>
      </c>
      <c r="L27" s="62">
        <f>' Кара-Балта'!AB27:AB75</f>
        <v>0.80253623188405787</v>
      </c>
      <c r="M27" s="36">
        <f t="shared" si="2"/>
        <v>16.198645598194133</v>
      </c>
      <c r="N27" s="62">
        <f>' Каракол'!AA27</f>
        <v>14.208333333333334</v>
      </c>
      <c r="O27" s="62">
        <f>' Каракол'!AB27</f>
        <v>0.3061594202898551</v>
      </c>
      <c r="P27" s="36">
        <f t="shared" si="3"/>
        <v>46.408284023668635</v>
      </c>
      <c r="Q27" s="62">
        <f>Ош!AA27</f>
        <v>35.208333333333336</v>
      </c>
      <c r="R27" s="62">
        <f>Ош!AB27</f>
        <v>0.45833333333333331</v>
      </c>
      <c r="S27" s="36">
        <f t="shared" si="4"/>
        <v>76.818181818181827</v>
      </c>
      <c r="T27" s="62">
        <f>Талас!AA27</f>
        <v>12.25</v>
      </c>
      <c r="U27" s="62">
        <f>Талас!AB27</f>
        <v>0.20652173913043478</v>
      </c>
      <c r="V27" s="36">
        <f t="shared" si="5"/>
        <v>59.315789473684212</v>
      </c>
      <c r="W27" s="62">
        <f>Токмок!AA27</f>
        <v>161.70833333333334</v>
      </c>
      <c r="X27" s="62">
        <f>Токмок!AB27</f>
        <v>4.5815217391304346</v>
      </c>
      <c r="Y27" s="36">
        <f t="shared" si="6"/>
        <v>35.295769078687229</v>
      </c>
      <c r="Z27" s="62">
        <f>'Чолпон-Ата'!AA27</f>
        <v>17.416666666666668</v>
      </c>
      <c r="AA27" s="62">
        <f>'Чолпон-Ата'!AB27</f>
        <v>0.58514492753623193</v>
      </c>
      <c r="AB27" s="36">
        <f t="shared" si="7"/>
        <v>29.764705882352942</v>
      </c>
      <c r="AC27" s="50"/>
      <c r="AD27" s="46">
        <f>KG!Z27</f>
        <v>964</v>
      </c>
      <c r="AE27" s="31"/>
      <c r="AF27" s="36">
        <f t="shared" si="8"/>
        <v>1486.7249999999999</v>
      </c>
      <c r="AG27" s="36">
        <f t="shared" si="9"/>
        <v>74.15384615384616</v>
      </c>
      <c r="AH27" s="36">
        <f t="shared" si="10"/>
        <v>20.049196058091283</v>
      </c>
    </row>
    <row r="28" spans="1:34">
      <c r="A28" s="93">
        <v>24</v>
      </c>
      <c r="B28" s="67">
        <f>KG!B28</f>
        <v>1104015</v>
      </c>
      <c r="C28" s="92" t="str">
        <f>KG!D28</f>
        <v>Кофе MacCoffee 3 in 1 Hazelnut 50*10*18 gr</v>
      </c>
      <c r="D28" s="91">
        <f>KG!C28</f>
        <v>13586</v>
      </c>
      <c r="E28" s="97">
        <f>Бишкек!AA28</f>
        <v>12.02</v>
      </c>
      <c r="F28" s="46">
        <f>Бишкек!AB28</f>
        <v>0.10782608695652174</v>
      </c>
      <c r="G28" s="36">
        <f t="shared" si="0"/>
        <v>111.4758064516129</v>
      </c>
      <c r="H28" s="62">
        <f>'Джалал-Абад'!AA28</f>
        <v>3.8539999999999996</v>
      </c>
      <c r="I28" s="62">
        <f>'Джалал-Абад'!AB28</f>
        <v>9.8260869565217398E-3</v>
      </c>
      <c r="J28" s="36">
        <f t="shared" si="1"/>
        <v>392.22123893805303</v>
      </c>
      <c r="K28" s="62">
        <f>' Кара-Балта'!AA28:AA76</f>
        <v>0.9</v>
      </c>
      <c r="L28" s="62">
        <f>' Кара-Балта'!AB28:AB76</f>
        <v>3.3913043478260872E-2</v>
      </c>
      <c r="M28" s="36">
        <f t="shared" si="2"/>
        <v>26.538461538461537</v>
      </c>
      <c r="N28" s="62">
        <f>' Каракол'!AA28</f>
        <v>3</v>
      </c>
      <c r="O28" s="62">
        <f>' Каракол'!AB28</f>
        <v>0.1017391304347826</v>
      </c>
      <c r="P28" s="36">
        <f t="shared" si="3"/>
        <v>29.487179487179493</v>
      </c>
      <c r="Q28" s="62">
        <f>Ош!AA28</f>
        <v>5.5979999999999999</v>
      </c>
      <c r="R28" s="62">
        <f>Ош!AB28</f>
        <v>4.7913043478260871E-2</v>
      </c>
      <c r="S28" s="36">
        <f t="shared" si="4"/>
        <v>116.83666061705989</v>
      </c>
      <c r="T28" s="62">
        <f>Талас!AA28</f>
        <v>8.9600000000000009</v>
      </c>
      <c r="U28" s="62">
        <f>Талас!AB28</f>
        <v>2.6956521739130435E-2</v>
      </c>
      <c r="V28" s="36">
        <f t="shared" si="5"/>
        <v>332.38709677419359</v>
      </c>
      <c r="W28" s="62">
        <f>Токмок!AA28</f>
        <v>5.34</v>
      </c>
      <c r="X28" s="62">
        <f>Токмок!AB28</f>
        <v>2.2608695652173914E-2</v>
      </c>
      <c r="Y28" s="36">
        <f t="shared" si="6"/>
        <v>236.19230769230768</v>
      </c>
      <c r="Z28" s="62">
        <f>'Чолпон-Ата'!AA28</f>
        <v>5.44</v>
      </c>
      <c r="AA28" s="62">
        <f>'Чолпон-Ата'!AB28</f>
        <v>0</v>
      </c>
      <c r="AB28" s="36">
        <f t="shared" si="7"/>
        <v>0</v>
      </c>
      <c r="AC28" s="50"/>
      <c r="AD28" s="46">
        <f>KG!Z28</f>
        <v>25.830842415784055</v>
      </c>
      <c r="AE28" s="31"/>
      <c r="AF28" s="36">
        <f t="shared" si="8"/>
        <v>45.111999999999995</v>
      </c>
      <c r="AG28" s="36">
        <f t="shared" si="9"/>
        <v>1.986987878137235</v>
      </c>
      <c r="AH28" s="36">
        <f t="shared" si="10"/>
        <v>22.703711731896259</v>
      </c>
    </row>
    <row r="29" spans="1:34">
      <c r="A29" s="93">
        <v>25</v>
      </c>
      <c r="B29" s="67">
        <f>KG!B29</f>
        <v>0</v>
      </c>
      <c r="C29" s="92" t="str">
        <f>KG!D29</f>
        <v>MacCoffee 3 in 1 Hazelnut 50*10*18 gr OPP</v>
      </c>
      <c r="D29" s="91">
        <f>KG!C29</f>
        <v>41107</v>
      </c>
      <c r="E29" s="97">
        <f>Бишкек!AA29</f>
        <v>99.58</v>
      </c>
      <c r="F29" s="46">
        <f>Бишкек!AB29</f>
        <v>0.23478260869565218</v>
      </c>
      <c r="G29" s="36">
        <f t="shared" si="0"/>
        <v>424.13703703703703</v>
      </c>
      <c r="H29" s="62">
        <f>'Джалал-Абад'!AA29</f>
        <v>0.8</v>
      </c>
      <c r="I29" s="62">
        <f>'Джалал-Абад'!AB29</f>
        <v>8.6956521739130436E-3</v>
      </c>
      <c r="J29" s="36">
        <f t="shared" si="1"/>
        <v>92</v>
      </c>
      <c r="K29" s="62">
        <f>' Кара-Балта'!AA29:AA77</f>
        <v>1.88</v>
      </c>
      <c r="L29" s="62">
        <f>' Кара-Балта'!AB29:AB77</f>
        <v>5.2173913043478256E-3</v>
      </c>
      <c r="M29" s="36">
        <f t="shared" si="2"/>
        <v>360.33333333333337</v>
      </c>
      <c r="N29" s="62">
        <f>' Каракол'!AA29</f>
        <v>1.46</v>
      </c>
      <c r="O29" s="62">
        <f>' Каракол'!AB29</f>
        <v>2.3478260869565219E-2</v>
      </c>
      <c r="P29" s="36">
        <f t="shared" si="3"/>
        <v>62.185185185185176</v>
      </c>
      <c r="Q29" s="62">
        <f>Ош!AA29</f>
        <v>0.8</v>
      </c>
      <c r="R29" s="62">
        <f>Ош!AB29</f>
        <v>8.6956521739130436E-3</v>
      </c>
      <c r="S29" s="36">
        <f t="shared" si="4"/>
        <v>92</v>
      </c>
      <c r="T29" s="62">
        <f>Талас!AA29</f>
        <v>0.96</v>
      </c>
      <c r="U29" s="62">
        <f>Талас!AB29</f>
        <v>1.7391304347826088E-3</v>
      </c>
      <c r="V29" s="36">
        <f t="shared" si="5"/>
        <v>552</v>
      </c>
      <c r="W29" s="62">
        <f>Токмок!AA29</f>
        <v>2.2000000000000002</v>
      </c>
      <c r="X29" s="62">
        <f>Токмок!AB29</f>
        <v>3.4782608695652174E-2</v>
      </c>
      <c r="Y29" s="36">
        <f t="shared" si="6"/>
        <v>63.250000000000007</v>
      </c>
      <c r="Z29" s="62">
        <f>'Чолпон-Ата'!AA29</f>
        <v>8.0399999999999991</v>
      </c>
      <c r="AA29" s="62">
        <f>'Чолпон-Ата'!AB29</f>
        <v>8.608695652173913E-2</v>
      </c>
      <c r="AB29" s="36">
        <f t="shared" si="7"/>
        <v>93.393939393939391</v>
      </c>
      <c r="AC29" s="50"/>
      <c r="AD29" s="46">
        <f>KG!Z29</f>
        <v>0</v>
      </c>
      <c r="AE29" s="31"/>
      <c r="AF29" s="36">
        <f t="shared" si="8"/>
        <v>115.71999999999997</v>
      </c>
      <c r="AG29" s="36">
        <f t="shared" si="9"/>
        <v>0</v>
      </c>
      <c r="AH29" s="36">
        <f t="shared" si="10"/>
        <v>0</v>
      </c>
    </row>
    <row r="30" spans="1:34">
      <c r="A30" s="93">
        <v>26</v>
      </c>
      <c r="B30" s="67">
        <f>KG!B30</f>
        <v>1101090</v>
      </c>
      <c r="C30" s="92" t="str">
        <f>KG!D30</f>
        <v>Кофе MacCoffee 3 in 1 Jar 6*160*20 gr</v>
      </c>
      <c r="D30" s="91">
        <f>KG!C30</f>
        <v>13581</v>
      </c>
      <c r="E30" s="97">
        <f>Бишкек!AA30</f>
        <v>500</v>
      </c>
      <c r="F30" s="46">
        <f>Бишкек!AB30</f>
        <v>3.8695652173913042</v>
      </c>
      <c r="G30" s="36">
        <f t="shared" si="0"/>
        <v>129.21348314606743</v>
      </c>
      <c r="H30" s="62">
        <f>'Джалал-Абад'!AA30</f>
        <v>82.333333333333329</v>
      </c>
      <c r="I30" s="62">
        <f>'Джалал-Абад'!AB30</f>
        <v>0.67391304347826086</v>
      </c>
      <c r="J30" s="36">
        <f t="shared" si="1"/>
        <v>122.17204301075269</v>
      </c>
      <c r="K30" s="62">
        <f>' Кара-Балта'!AA30:AA78</f>
        <v>4</v>
      </c>
      <c r="L30" s="62">
        <f>' Кара-Балта'!AB30:AB78</f>
        <v>0.20289855072463769</v>
      </c>
      <c r="M30" s="36">
        <f t="shared" si="2"/>
        <v>19.714285714285712</v>
      </c>
      <c r="N30" s="62">
        <f>' Каракол'!AA30</f>
        <v>34</v>
      </c>
      <c r="O30" s="62">
        <f>' Каракол'!AB30</f>
        <v>1.2391304347826086</v>
      </c>
      <c r="P30" s="36">
        <f t="shared" si="3"/>
        <v>27.438596491228072</v>
      </c>
      <c r="Q30" s="62">
        <f>Ош!AA30</f>
        <v>141.33333333333334</v>
      </c>
      <c r="R30" s="62">
        <f>Ош!AB30</f>
        <v>4.9927536231884053</v>
      </c>
      <c r="S30" s="36">
        <f t="shared" si="4"/>
        <v>28.307692307692314</v>
      </c>
      <c r="T30" s="62">
        <f>Талас!AA30</f>
        <v>18.833333333333332</v>
      </c>
      <c r="U30" s="62">
        <f>Талас!AB30</f>
        <v>1.0579710144927537</v>
      </c>
      <c r="V30" s="36">
        <f t="shared" si="5"/>
        <v>17.801369863013697</v>
      </c>
      <c r="W30" s="62">
        <f>Токмок!AA30</f>
        <v>17.166666666666668</v>
      </c>
      <c r="X30" s="62">
        <f>Токмок!AB30</f>
        <v>0.71739130434782605</v>
      </c>
      <c r="Y30" s="36">
        <f t="shared" si="6"/>
        <v>23.929292929292931</v>
      </c>
      <c r="Z30" s="62">
        <f>'Чолпон-Ата'!AA30</f>
        <v>24</v>
      </c>
      <c r="AA30" s="62">
        <f>'Чолпон-Ата'!AB30</f>
        <v>2.2173913043478262</v>
      </c>
      <c r="AB30" s="36">
        <f t="shared" si="7"/>
        <v>10.823529411764705</v>
      </c>
      <c r="AC30" s="50"/>
      <c r="AD30" s="46">
        <f>KG!Z30</f>
        <v>482.92167118047769</v>
      </c>
      <c r="AE30" s="31"/>
      <c r="AF30" s="36">
        <f t="shared" si="8"/>
        <v>821.66666666666674</v>
      </c>
      <c r="AG30" s="36">
        <f t="shared" si="9"/>
        <v>37.147820860036745</v>
      </c>
      <c r="AH30" s="36">
        <f t="shared" si="10"/>
        <v>22.118838942464254</v>
      </c>
    </row>
    <row r="31" spans="1:34">
      <c r="A31" s="93">
        <v>27</v>
      </c>
      <c r="B31" s="67">
        <f>KG!B31</f>
        <v>1102710</v>
      </c>
      <c r="C31" s="92" t="str">
        <f>KG!D31</f>
        <v>Кофе MacCoffee Americano Crème 3 in 1 24*20*18 gr</v>
      </c>
      <c r="D31" s="91">
        <f>KG!C31</f>
        <v>16633</v>
      </c>
      <c r="E31" s="97">
        <f>Бишкек!AA31</f>
        <v>304.52083333333331</v>
      </c>
      <c r="F31" s="46">
        <f>Бишкек!AB31</f>
        <v>4.7101449275362315</v>
      </c>
      <c r="G31" s="36">
        <f t="shared" si="0"/>
        <v>64.652115384615385</v>
      </c>
      <c r="H31" s="62">
        <f>'Джалал-Абад'!AA31</f>
        <v>43.791666666666664</v>
      </c>
      <c r="I31" s="62">
        <f>'Джалал-Абад'!AB31</f>
        <v>0.80797101449275355</v>
      </c>
      <c r="J31" s="36">
        <f t="shared" si="1"/>
        <v>54.199551569506731</v>
      </c>
      <c r="K31" s="62">
        <f>' Кара-Балта'!AA31:AA79</f>
        <v>7.5</v>
      </c>
      <c r="L31" s="62">
        <f>' Кара-Балта'!AB31:AB79</f>
        <v>0.34266304347826088</v>
      </c>
      <c r="M31" s="36">
        <f t="shared" si="2"/>
        <v>21.887390959555908</v>
      </c>
      <c r="N31" s="62">
        <f>' Каракол'!AA31</f>
        <v>9.3333333333333339</v>
      </c>
      <c r="O31" s="62">
        <f>' Каракол'!AB31</f>
        <v>0.12318840579710146</v>
      </c>
      <c r="P31" s="36">
        <f t="shared" si="3"/>
        <v>75.764705882352942</v>
      </c>
      <c r="Q31" s="62">
        <f>Ош!AA31</f>
        <v>55.375</v>
      </c>
      <c r="R31" s="62">
        <f>Ош!AB31</f>
        <v>0.85688405797101441</v>
      </c>
      <c r="S31" s="36">
        <f t="shared" si="4"/>
        <v>64.623678646934465</v>
      </c>
      <c r="T31" s="62">
        <f>Талас!AA31</f>
        <v>3.8333333333333335</v>
      </c>
      <c r="U31" s="62">
        <f>Талас!AB31</f>
        <v>0.24094202898550726</v>
      </c>
      <c r="V31" s="36">
        <f t="shared" si="5"/>
        <v>15.909774436090226</v>
      </c>
      <c r="W31" s="62">
        <f>Токмок!AA31</f>
        <v>15.666666666666666</v>
      </c>
      <c r="X31" s="62">
        <f>Токмок!AB31</f>
        <v>0.67934782608695654</v>
      </c>
      <c r="Y31" s="36">
        <f t="shared" si="6"/>
        <v>23.06133333333333</v>
      </c>
      <c r="Z31" s="62">
        <f>'Чолпон-Ата'!AA31</f>
        <v>6.541666666666667</v>
      </c>
      <c r="AA31" s="62">
        <f>'Чолпон-Ата'!AB31</f>
        <v>0.42572463768115937</v>
      </c>
      <c r="AB31" s="36">
        <f t="shared" si="7"/>
        <v>15.365957446808514</v>
      </c>
      <c r="AC31" s="50"/>
      <c r="AD31" s="46">
        <f>KG!Z31</f>
        <v>270</v>
      </c>
      <c r="AE31" s="31"/>
      <c r="AF31" s="36">
        <f t="shared" si="8"/>
        <v>446.5625</v>
      </c>
      <c r="AG31" s="36">
        <f t="shared" si="9"/>
        <v>20.76923076923077</v>
      </c>
      <c r="AH31" s="36">
        <f t="shared" si="10"/>
        <v>21.501157407407408</v>
      </c>
    </row>
    <row r="32" spans="1:34">
      <c r="A32" s="93">
        <v>28</v>
      </c>
      <c r="B32" s="67">
        <f>KG!B32</f>
        <v>1202210</v>
      </c>
      <c r="C32" s="92" t="str">
        <f>KG!D32</f>
        <v>Кофе MacCoffee Arabica 12*40 gr Pouch</v>
      </c>
      <c r="D32" s="91">
        <f>KG!C32</f>
        <v>16721</v>
      </c>
      <c r="E32" s="97">
        <f>Бишкек!AA32</f>
        <v>100.25</v>
      </c>
      <c r="F32" s="46">
        <f>Бишкек!AB32</f>
        <v>0.80797101449275355</v>
      </c>
      <c r="G32" s="36">
        <f t="shared" si="0"/>
        <v>124.07623318385652</v>
      </c>
      <c r="H32" s="62">
        <f>'Джалал-Абад'!AA32</f>
        <v>3.6666666666666665</v>
      </c>
      <c r="I32" s="62">
        <f>'Джалал-Абад'!AB32</f>
        <v>2.5362318840579712E-2</v>
      </c>
      <c r="J32" s="36">
        <f t="shared" si="1"/>
        <v>144.57142857142856</v>
      </c>
      <c r="K32" s="62">
        <f>' Кара-Балта'!AA32:AA80</f>
        <v>4.083333333333333</v>
      </c>
      <c r="L32" s="62">
        <f>' Кара-Балта'!AB32:AB80</f>
        <v>0.14130434782608695</v>
      </c>
      <c r="M32" s="36">
        <f t="shared" si="2"/>
        <v>28.897435897435898</v>
      </c>
      <c r="N32" s="62">
        <f>' Каракол'!AA32</f>
        <v>1.1666666666666667</v>
      </c>
      <c r="O32" s="62">
        <f>' Каракол'!AB32</f>
        <v>8.6956521739130432E-2</v>
      </c>
      <c r="P32" s="36">
        <f t="shared" si="3"/>
        <v>13.416666666666668</v>
      </c>
      <c r="Q32" s="62">
        <f>Ош!AA32</f>
        <v>4.75</v>
      </c>
      <c r="R32" s="62">
        <f>Ош!AB32</f>
        <v>0.11231884057971016</v>
      </c>
      <c r="S32" s="36">
        <f t="shared" si="4"/>
        <v>42.290322580645153</v>
      </c>
      <c r="T32" s="62">
        <f>Талас!AA32</f>
        <v>3.3333333333333335</v>
      </c>
      <c r="U32" s="62">
        <f>Талас!AB32</f>
        <v>0.28985507246376813</v>
      </c>
      <c r="V32" s="36">
        <f t="shared" si="5"/>
        <v>11.5</v>
      </c>
      <c r="W32" s="62">
        <f>Токмок!AA32</f>
        <v>8.8333333333333339</v>
      </c>
      <c r="X32" s="62">
        <f>Токмок!AB32</f>
        <v>0.38405797101449279</v>
      </c>
      <c r="Y32" s="36">
        <f t="shared" si="6"/>
        <v>23</v>
      </c>
      <c r="Z32" s="62">
        <f>'Чолпон-Ата'!AA32</f>
        <v>2.5</v>
      </c>
      <c r="AA32" s="62">
        <f>'Чолпон-Ата'!AB32</f>
        <v>0.1920289855072464</v>
      </c>
      <c r="AB32" s="36">
        <f t="shared" si="7"/>
        <v>13.018867924528301</v>
      </c>
      <c r="AC32" s="50"/>
      <c r="AD32" s="46">
        <f>KG!Z32</f>
        <v>69.160733103518908</v>
      </c>
      <c r="AE32" s="31"/>
      <c r="AF32" s="36">
        <f t="shared" si="8"/>
        <v>128.58333333333331</v>
      </c>
      <c r="AG32" s="36">
        <f t="shared" si="9"/>
        <v>5.3200563925783779</v>
      </c>
      <c r="AH32" s="36">
        <f t="shared" si="10"/>
        <v>24.169543298960239</v>
      </c>
    </row>
    <row r="33" spans="1:34">
      <c r="A33" s="93">
        <v>29</v>
      </c>
      <c r="B33" s="67">
        <f>KG!B33</f>
        <v>1202215</v>
      </c>
      <c r="C33" s="92" t="str">
        <f>KG!D33</f>
        <v>Кофе MacCoffee Arabica 12*75 gr Pouch</v>
      </c>
      <c r="D33" s="91">
        <f>KG!C33</f>
        <v>16722</v>
      </c>
      <c r="E33" s="97">
        <f>Бишкек!AA33</f>
        <v>77.583333333333329</v>
      </c>
      <c r="F33" s="46">
        <f>Бишкек!AB33</f>
        <v>0.51449275362318847</v>
      </c>
      <c r="G33" s="36">
        <f t="shared" si="0"/>
        <v>150.7957746478873</v>
      </c>
      <c r="H33" s="62">
        <f>'Джалал-Абад'!AA33</f>
        <v>2.5</v>
      </c>
      <c r="I33" s="62">
        <f>'Джалал-Абад'!AB33</f>
        <v>1.4492753623188404E-2</v>
      </c>
      <c r="J33" s="36">
        <f t="shared" si="1"/>
        <v>172.50000000000003</v>
      </c>
      <c r="K33" s="62">
        <f>' Кара-Балта'!AA33:AA81</f>
        <v>4.916666666666667</v>
      </c>
      <c r="L33" s="62">
        <f>' Кара-Балта'!AB33:AB81</f>
        <v>5.7971014492753617E-2</v>
      </c>
      <c r="M33" s="36">
        <f t="shared" si="2"/>
        <v>84.812500000000014</v>
      </c>
      <c r="N33" s="62">
        <f>' Каракол'!AA33</f>
        <v>2.1666666666666665</v>
      </c>
      <c r="O33" s="62">
        <f>' Каракол'!AB33</f>
        <v>0.11231884057971016</v>
      </c>
      <c r="P33" s="36">
        <f t="shared" si="3"/>
        <v>19.290322580645157</v>
      </c>
      <c r="Q33" s="62">
        <f>Ош!AA33</f>
        <v>7.666666666666667</v>
      </c>
      <c r="R33" s="62">
        <f>Ош!AB33</f>
        <v>0.13768115942028986</v>
      </c>
      <c r="S33" s="36">
        <f t="shared" si="4"/>
        <v>55.684210526315795</v>
      </c>
      <c r="T33" s="62">
        <f>Талас!AA33</f>
        <v>8.9166666666666661</v>
      </c>
      <c r="U33" s="62">
        <f>Талас!AB33</f>
        <v>0.22826086956521738</v>
      </c>
      <c r="V33" s="36">
        <f t="shared" si="5"/>
        <v>39.063492063492063</v>
      </c>
      <c r="W33" s="62">
        <f>Токмок!AA33</f>
        <v>4.416666666666667</v>
      </c>
      <c r="X33" s="62">
        <f>Токмок!AB33</f>
        <v>0.21739130434782608</v>
      </c>
      <c r="Y33" s="36">
        <f t="shared" si="6"/>
        <v>20.31666666666667</v>
      </c>
      <c r="Z33" s="62">
        <f>'Чолпон-Ата'!AA33</f>
        <v>4.333333333333333</v>
      </c>
      <c r="AA33" s="62">
        <f>'Чолпон-Ата'!AB33</f>
        <v>0.11594202898550723</v>
      </c>
      <c r="AB33" s="36">
        <f t="shared" si="7"/>
        <v>37.375</v>
      </c>
      <c r="AC33" s="50"/>
      <c r="AD33" s="46">
        <f>KG!Z33</f>
        <v>47.504852224257753</v>
      </c>
      <c r="AE33" s="31"/>
      <c r="AF33" s="36">
        <f t="shared" si="8"/>
        <v>112.50000000000001</v>
      </c>
      <c r="AG33" s="36">
        <f t="shared" si="9"/>
        <v>3.6542194018659808</v>
      </c>
      <c r="AH33" s="36">
        <f t="shared" si="10"/>
        <v>30.786328796391732</v>
      </c>
    </row>
    <row r="34" spans="1:34">
      <c r="A34" s="93">
        <v>30</v>
      </c>
      <c r="B34" s="67">
        <f>KG!B34</f>
        <v>1201010</v>
      </c>
      <c r="C34" s="92" t="str">
        <f>KG!D34</f>
        <v>Кофе MacCoffee Classic 24*50 gr</v>
      </c>
      <c r="D34" s="91">
        <f>KG!C34</f>
        <v>13604</v>
      </c>
      <c r="E34" s="97">
        <f>Бишкек!AA34</f>
        <v>449.5</v>
      </c>
      <c r="F34" s="46">
        <f>Бишкек!AB34</f>
        <v>1.3804347826086956</v>
      </c>
      <c r="G34" s="36">
        <f t="shared" si="0"/>
        <v>325.62204724409452</v>
      </c>
      <c r="H34" s="62">
        <f>'Джалал-Абад'!AA34</f>
        <v>19.791666666666668</v>
      </c>
      <c r="I34" s="62">
        <f>'Джалал-Абад'!AB34</f>
        <v>0.33876811594202899</v>
      </c>
      <c r="J34" s="36">
        <f t="shared" si="1"/>
        <v>58.422459893048128</v>
      </c>
      <c r="K34" s="62">
        <f>' Кара-Балта'!AA34:AA82</f>
        <v>6.875</v>
      </c>
      <c r="L34" s="62">
        <f>' Кара-Балта'!AB34:AB82</f>
        <v>0.26630434782608697</v>
      </c>
      <c r="M34" s="36">
        <f t="shared" si="2"/>
        <v>25.816326530612244</v>
      </c>
      <c r="N34" s="62">
        <f>' Каракол'!AA34</f>
        <v>5.166666666666667</v>
      </c>
      <c r="O34" s="62">
        <f>' Каракол'!AB34</f>
        <v>0.22463768115942032</v>
      </c>
      <c r="P34" s="36">
        <f t="shared" si="3"/>
        <v>23</v>
      </c>
      <c r="Q34" s="62">
        <f>Ош!AA34</f>
        <v>13.958333333333334</v>
      </c>
      <c r="R34" s="62">
        <f>Ош!AB34</f>
        <v>0.86050724637681164</v>
      </c>
      <c r="S34" s="36">
        <f t="shared" si="4"/>
        <v>16.221052631578946</v>
      </c>
      <c r="T34" s="62">
        <f>Талас!AA34</f>
        <v>9.0416666666666661</v>
      </c>
      <c r="U34" s="62">
        <f>Талас!AB34</f>
        <v>0.3768115942028985</v>
      </c>
      <c r="V34" s="36">
        <f t="shared" si="5"/>
        <v>23.99519230769231</v>
      </c>
      <c r="W34" s="62">
        <f>Токмок!AA34</f>
        <v>13.625</v>
      </c>
      <c r="X34" s="62">
        <f>Токмок!AB34</f>
        <v>0.48550724637681159</v>
      </c>
      <c r="Y34" s="36">
        <f t="shared" si="6"/>
        <v>28.063432835820898</v>
      </c>
      <c r="Z34" s="62">
        <f>'Чолпон-Ата'!AA34</f>
        <v>3.8333333333333335</v>
      </c>
      <c r="AA34" s="62">
        <f>'Чолпон-Ата'!AB34</f>
        <v>0.59420289855072461</v>
      </c>
      <c r="AB34" s="36">
        <f t="shared" si="7"/>
        <v>6.4512195121951228</v>
      </c>
      <c r="AC34" s="50"/>
      <c r="AD34" s="46">
        <f>KG!Z34</f>
        <v>194.15036608020981</v>
      </c>
      <c r="AE34" s="31"/>
      <c r="AF34" s="36">
        <f t="shared" si="8"/>
        <v>521.79166666666674</v>
      </c>
      <c r="AG34" s="36">
        <f t="shared" si="9"/>
        <v>14.934643544631523</v>
      </c>
      <c r="AH34" s="36">
        <f t="shared" si="10"/>
        <v>34.938340852080962</v>
      </c>
    </row>
    <row r="35" spans="1:34">
      <c r="A35" s="93">
        <v>31</v>
      </c>
      <c r="B35" s="67">
        <f>KG!B35</f>
        <v>1201020</v>
      </c>
      <c r="C35" s="92" t="str">
        <f>KG!D35</f>
        <v>Кофе MacCoffee Classic 24*100 gr</v>
      </c>
      <c r="D35" s="91">
        <f>KG!C35</f>
        <v>13605</v>
      </c>
      <c r="E35" s="97">
        <f>Бишкек!AA35</f>
        <v>282.91666666666669</v>
      </c>
      <c r="F35" s="46">
        <f>Бишкек!AB35</f>
        <v>1.2880434782608696</v>
      </c>
      <c r="G35" s="36">
        <f t="shared" si="0"/>
        <v>219.64838255977497</v>
      </c>
      <c r="H35" s="62">
        <f>'Джалал-Абад'!AA35</f>
        <v>10.541666666666666</v>
      </c>
      <c r="I35" s="62">
        <f>'Джалал-Абад'!AB35</f>
        <v>0.43840579710144928</v>
      </c>
      <c r="J35" s="36">
        <f t="shared" si="1"/>
        <v>24.045454545454543</v>
      </c>
      <c r="K35" s="62">
        <f>' Кара-Балта'!AA35:AA83</f>
        <v>6.333333333333333</v>
      </c>
      <c r="L35" s="62">
        <f>' Кара-Балта'!AB35:AB83</f>
        <v>0.26992753623188404</v>
      </c>
      <c r="M35" s="36">
        <f t="shared" si="2"/>
        <v>23.46308724832215</v>
      </c>
      <c r="N35" s="62">
        <f>' Каракол'!AA35</f>
        <v>5.5</v>
      </c>
      <c r="O35" s="62">
        <f>' Каракол'!AB35</f>
        <v>0.23369565217391305</v>
      </c>
      <c r="P35" s="36">
        <f t="shared" si="3"/>
        <v>23.534883720930232</v>
      </c>
      <c r="Q35" s="62">
        <f>Ош!AA35</f>
        <v>16.791666666666668</v>
      </c>
      <c r="R35" s="62">
        <f>Ош!AB35</f>
        <v>0.60688405797101452</v>
      </c>
      <c r="S35" s="36">
        <f t="shared" si="4"/>
        <v>27.66865671641791</v>
      </c>
      <c r="T35" s="62">
        <f>Талас!AA35</f>
        <v>9.25</v>
      </c>
      <c r="U35" s="62">
        <f>Талас!AB35</f>
        <v>0.46920289855072461</v>
      </c>
      <c r="V35" s="36">
        <f t="shared" si="5"/>
        <v>19.714285714285715</v>
      </c>
      <c r="W35" s="62">
        <f>Токмок!AA35</f>
        <v>11.666666666666666</v>
      </c>
      <c r="X35" s="62">
        <f>Токмок!AB35</f>
        <v>0.47282608695652173</v>
      </c>
      <c r="Y35" s="36">
        <f t="shared" si="6"/>
        <v>24.674329501915707</v>
      </c>
      <c r="Z35" s="62">
        <f>'Чолпон-Ата'!AA35</f>
        <v>5.625</v>
      </c>
      <c r="AA35" s="62">
        <f>'Чолпон-Ата'!AB35</f>
        <v>0.46920289855072461</v>
      </c>
      <c r="AB35" s="36">
        <f t="shared" si="7"/>
        <v>11.988416988416988</v>
      </c>
      <c r="AC35" s="50"/>
      <c r="AD35" s="46">
        <f>KG!Z35</f>
        <v>155.84963391979016</v>
      </c>
      <c r="AE35" s="31"/>
      <c r="AF35" s="36">
        <f t="shared" si="8"/>
        <v>348.62500000000006</v>
      </c>
      <c r="AG35" s="36">
        <f t="shared" si="9"/>
        <v>11.988433378445396</v>
      </c>
      <c r="AH35" s="36">
        <f t="shared" si="10"/>
        <v>29.080113222033695</v>
      </c>
    </row>
    <row r="36" spans="1:34">
      <c r="A36" s="93">
        <v>32</v>
      </c>
      <c r="B36" s="67">
        <f>KG!B36</f>
        <v>1103520</v>
      </c>
      <c r="C36" s="92" t="str">
        <f>KG!D36</f>
        <v>Кофе MacCoffee Fes Aroma 3 in 1 20*50*18 gr</v>
      </c>
      <c r="D36" s="91">
        <f>KG!C36</f>
        <v>13692</v>
      </c>
      <c r="E36" s="97">
        <f>Бишкек!AA36</f>
        <v>42.2</v>
      </c>
      <c r="F36" s="46">
        <f>Бишкек!AB36</f>
        <v>0.31304347826086959</v>
      </c>
      <c r="G36" s="36">
        <f t="shared" si="0"/>
        <v>134.80555555555554</v>
      </c>
      <c r="H36" s="62">
        <f>'Джалал-Абад'!AA36</f>
        <v>18.600000000000001</v>
      </c>
      <c r="I36" s="62">
        <f>'Джалал-Абад'!AB36</f>
        <v>0.21086956521739128</v>
      </c>
      <c r="J36" s="36">
        <f t="shared" si="1"/>
        <v>88.206185567010323</v>
      </c>
      <c r="K36" s="62">
        <f>' Кара-Балта'!AA36:AA84</f>
        <v>5.2</v>
      </c>
      <c r="L36" s="62">
        <f>' Кара-Балта'!AB36:AB84</f>
        <v>1.0869565217391304E-2</v>
      </c>
      <c r="M36" s="36">
        <f t="shared" si="2"/>
        <v>478.40000000000003</v>
      </c>
      <c r="N36" s="62">
        <f>' Каракол'!AA36</f>
        <v>19.75</v>
      </c>
      <c r="O36" s="62">
        <f>' Каракол'!AB36</f>
        <v>0.52608695652173909</v>
      </c>
      <c r="P36" s="36">
        <f t="shared" si="3"/>
        <v>37.541322314049587</v>
      </c>
      <c r="Q36" s="62">
        <f>Ош!AA36</f>
        <v>15.95</v>
      </c>
      <c r="R36" s="62">
        <f>Ош!AB36</f>
        <v>1.9565217391304349E-2</v>
      </c>
      <c r="S36" s="36">
        <f t="shared" si="4"/>
        <v>815.22222222222217</v>
      </c>
      <c r="T36" s="62">
        <f>Талас!AA36</f>
        <v>9.1</v>
      </c>
      <c r="U36" s="62">
        <f>Талас!AB36</f>
        <v>0.38043478260869568</v>
      </c>
      <c r="V36" s="36">
        <f t="shared" si="5"/>
        <v>23.919999999999998</v>
      </c>
      <c r="W36" s="62">
        <f>Токмок!AA36</f>
        <v>14.05</v>
      </c>
      <c r="X36" s="62">
        <f>Токмок!AB36</f>
        <v>6.7391304347826086E-2</v>
      </c>
      <c r="Y36" s="36">
        <f t="shared" si="6"/>
        <v>208.48387096774195</v>
      </c>
      <c r="Z36" s="62">
        <f>'Чолпон-Ата'!AA36</f>
        <v>15.95</v>
      </c>
      <c r="AA36" s="62">
        <f>'Чолпон-Ата'!AB36</f>
        <v>6.5217391304347824E-2</v>
      </c>
      <c r="AB36" s="36">
        <f t="shared" si="7"/>
        <v>244.56666666666666</v>
      </c>
      <c r="AC36" s="50"/>
      <c r="AD36" s="46">
        <f>KG!Z36</f>
        <v>60</v>
      </c>
      <c r="AE36" s="31"/>
      <c r="AF36" s="36">
        <f t="shared" si="8"/>
        <v>140.79999999999998</v>
      </c>
      <c r="AG36" s="36">
        <f t="shared" si="9"/>
        <v>4.615384615384615</v>
      </c>
      <c r="AH36" s="36">
        <f t="shared" si="10"/>
        <v>30.506666666666664</v>
      </c>
    </row>
    <row r="37" spans="1:34">
      <c r="A37" s="93">
        <v>33</v>
      </c>
      <c r="B37" s="67">
        <f>KG!B37</f>
        <v>1202007</v>
      </c>
      <c r="C37" s="92" t="str">
        <f>KG!D37</f>
        <v>Кофе MacCoffee Gold RU 12*75 gr Pouch</v>
      </c>
      <c r="D37" s="91">
        <f>KG!C37</f>
        <v>14101</v>
      </c>
      <c r="E37" s="97">
        <f>Бишкек!AA37</f>
        <v>90.5</v>
      </c>
      <c r="F37" s="46">
        <f>Бишкек!AB37</f>
        <v>0.62681159420289856</v>
      </c>
      <c r="G37" s="36">
        <f t="shared" si="0"/>
        <v>144.38150289017341</v>
      </c>
      <c r="H37" s="62">
        <f>'Джалал-Абад'!AA37</f>
        <v>3.0833333333333335</v>
      </c>
      <c r="I37" s="62">
        <f>'Джалал-Абад'!AB37</f>
        <v>2.8985507246376808E-2</v>
      </c>
      <c r="J37" s="36">
        <f t="shared" si="1"/>
        <v>106.37500000000001</v>
      </c>
      <c r="K37" s="62">
        <f>' Кара-Балта'!AA37:AA85</f>
        <v>4.333333333333333</v>
      </c>
      <c r="L37" s="62">
        <f>' Кара-Балта'!AB37:AB85</f>
        <v>8.6956521739130432E-2</v>
      </c>
      <c r="M37" s="36">
        <f t="shared" si="2"/>
        <v>49.833333333333329</v>
      </c>
      <c r="N37" s="62">
        <f>' Каракол'!AA37</f>
        <v>1.5</v>
      </c>
      <c r="O37" s="62">
        <f>' Каракол'!AB37</f>
        <v>7.6086956521739135E-2</v>
      </c>
      <c r="P37" s="36">
        <f t="shared" si="3"/>
        <v>19.714285714285712</v>
      </c>
      <c r="Q37" s="62">
        <f>Ош!AA37</f>
        <v>5.333333333333333</v>
      </c>
      <c r="R37" s="62">
        <f>Ош!AB37</f>
        <v>0.13043478260869565</v>
      </c>
      <c r="S37" s="36">
        <f t="shared" si="4"/>
        <v>40.888888888888886</v>
      </c>
      <c r="T37" s="62">
        <f>Талас!AA37</f>
        <v>10.333333333333334</v>
      </c>
      <c r="U37" s="62">
        <f>Талас!AB37</f>
        <v>0.21739130434782608</v>
      </c>
      <c r="V37" s="36">
        <f t="shared" si="5"/>
        <v>47.533333333333339</v>
      </c>
      <c r="W37" s="62">
        <f>Токмок!AA37</f>
        <v>6.083333333333333</v>
      </c>
      <c r="X37" s="62">
        <f>Токмок!AB37</f>
        <v>0.21376811594202899</v>
      </c>
      <c r="Y37" s="36">
        <f t="shared" si="6"/>
        <v>28.457627118644066</v>
      </c>
      <c r="Z37" s="62">
        <f>'Чолпон-Ата'!AA37</f>
        <v>3.75</v>
      </c>
      <c r="AA37" s="62">
        <f>'Чолпон-Ата'!AB37</f>
        <v>0.16666666666666669</v>
      </c>
      <c r="AB37" s="36">
        <f t="shared" si="7"/>
        <v>22.499999999999996</v>
      </c>
      <c r="AC37" s="50"/>
      <c r="AD37" s="46">
        <f>KG!Z37</f>
        <v>63.668920435432874</v>
      </c>
      <c r="AE37" s="31"/>
      <c r="AF37" s="36">
        <f t="shared" si="8"/>
        <v>124.91666666666664</v>
      </c>
      <c r="AG37" s="36">
        <f t="shared" si="9"/>
        <v>4.8976092642640676</v>
      </c>
      <c r="AH37" s="36">
        <f t="shared" si="10"/>
        <v>25.505641615417247</v>
      </c>
    </row>
    <row r="38" spans="1:34">
      <c r="A38" s="93">
        <v>34</v>
      </c>
      <c r="B38" s="67">
        <f>KG!B38</f>
        <v>1202003</v>
      </c>
      <c r="C38" s="92" t="str">
        <f>KG!D38</f>
        <v>Кофе MacCoffee Gold RU 24*30 gr Pouch</v>
      </c>
      <c r="D38" s="91">
        <f>KG!C38</f>
        <v>14100</v>
      </c>
      <c r="E38" s="97">
        <f>Бишкек!AA38</f>
        <v>62.5</v>
      </c>
      <c r="F38" s="46">
        <f>Бишкек!AB38</f>
        <v>0.65217391304347827</v>
      </c>
      <c r="G38" s="36">
        <f t="shared" si="0"/>
        <v>95.833333333333329</v>
      </c>
      <c r="H38" s="62">
        <f>'Джалал-Абад'!AA38</f>
        <v>12.208333333333334</v>
      </c>
      <c r="I38" s="62">
        <f>'Джалал-Абад'!AB38</f>
        <v>4.5289855072463768E-2</v>
      </c>
      <c r="J38" s="36">
        <f t="shared" si="1"/>
        <v>269.56</v>
      </c>
      <c r="K38" s="62">
        <f>' Кара-Балта'!AA38:AA86</f>
        <v>2.625</v>
      </c>
      <c r="L38" s="62">
        <f>' Кара-Балта'!AB38:AB86</f>
        <v>9.9637681159420288E-2</v>
      </c>
      <c r="M38" s="36">
        <f t="shared" si="2"/>
        <v>26.345454545454547</v>
      </c>
      <c r="N38" s="62">
        <f>' Каракол'!AA38</f>
        <v>1.625</v>
      </c>
      <c r="O38" s="62">
        <f>' Каракол'!AB38</f>
        <v>6.7028985507246383E-2</v>
      </c>
      <c r="P38" s="36">
        <f t="shared" si="3"/>
        <v>24.243243243243242</v>
      </c>
      <c r="Q38" s="62">
        <f>Ош!AA38</f>
        <v>3.7083333333333335</v>
      </c>
      <c r="R38" s="62">
        <f>Ош!AB38</f>
        <v>0.1829710144927536</v>
      </c>
      <c r="S38" s="36">
        <f t="shared" si="4"/>
        <v>20.267326732673272</v>
      </c>
      <c r="T38" s="62">
        <f>Талас!AA38</f>
        <v>8.7083333333333339</v>
      </c>
      <c r="U38" s="62">
        <f>Талас!AB38</f>
        <v>0.16666666666666669</v>
      </c>
      <c r="V38" s="36">
        <f t="shared" si="5"/>
        <v>52.25</v>
      </c>
      <c r="W38" s="62">
        <f>Токмок!AA38</f>
        <v>6.458333333333333</v>
      </c>
      <c r="X38" s="62">
        <f>Токмок!AB38</f>
        <v>0.24818840579710144</v>
      </c>
      <c r="Y38" s="36">
        <f t="shared" si="6"/>
        <v>26.021897810218977</v>
      </c>
      <c r="Z38" s="62">
        <f>'Чолпон-Ата'!AA38</f>
        <v>9.5416666666666661</v>
      </c>
      <c r="AA38" s="62">
        <f>'Чолпон-Ата'!AB38</f>
        <v>0.10144927536231885</v>
      </c>
      <c r="AB38" s="36">
        <f t="shared" si="7"/>
        <v>94.053571428571416</v>
      </c>
      <c r="AC38" s="50"/>
      <c r="AD38" s="46">
        <f>KG!Z38</f>
        <v>50.275695547633205</v>
      </c>
      <c r="AE38" s="31"/>
      <c r="AF38" s="36">
        <f t="shared" si="8"/>
        <v>107.37499999999999</v>
      </c>
      <c r="AG38" s="36">
        <f t="shared" si="9"/>
        <v>3.8673611959717848</v>
      </c>
      <c r="AH38" s="36">
        <f t="shared" si="10"/>
        <v>27.764409518262994</v>
      </c>
    </row>
    <row r="39" spans="1:34">
      <c r="A39" s="93">
        <v>35</v>
      </c>
      <c r="B39" s="67">
        <f>KG!B39</f>
        <v>1104010</v>
      </c>
      <c r="C39" s="92" t="str">
        <f>KG!D39</f>
        <v>Кофе MacCoffee Ingrd 3 in 1 Caramel 50*10*18 gr</v>
      </c>
      <c r="D39" s="91">
        <f>KG!C39</f>
        <v>13585</v>
      </c>
      <c r="E39" s="97">
        <f>Бишкек!AA39</f>
        <v>0</v>
      </c>
      <c r="F39" s="46">
        <f>Бишкек!AB39</f>
        <v>0</v>
      </c>
      <c r="G39" s="36">
        <f t="shared" si="0"/>
        <v>0</v>
      </c>
      <c r="H39" s="62">
        <f>'Джалал-Абад'!AA39</f>
        <v>0</v>
      </c>
      <c r="I39" s="62">
        <f>'Джалал-Абад'!AB39</f>
        <v>8.6956521739130438E-4</v>
      </c>
      <c r="J39" s="36">
        <f t="shared" si="1"/>
        <v>0</v>
      </c>
      <c r="K39" s="62">
        <f>' Кара-Балта'!AA39:AA87</f>
        <v>0</v>
      </c>
      <c r="L39" s="62">
        <f>' Кара-Балта'!AB39:AB87</f>
        <v>3.043478260869565E-2</v>
      </c>
      <c r="M39" s="36">
        <f t="shared" si="2"/>
        <v>0</v>
      </c>
      <c r="N39" s="62">
        <f>' Каракол'!AA39</f>
        <v>0</v>
      </c>
      <c r="O39" s="62">
        <f>' Каракол'!AB39</f>
        <v>4.6086956521739129E-2</v>
      </c>
      <c r="P39" s="36">
        <f t="shared" si="3"/>
        <v>0</v>
      </c>
      <c r="Q39" s="62">
        <f>Ош!AA39</f>
        <v>2.48</v>
      </c>
      <c r="R39" s="62">
        <f>Ош!AB39</f>
        <v>0.12782608695652173</v>
      </c>
      <c r="S39" s="36">
        <f t="shared" si="4"/>
        <v>19.401360544217688</v>
      </c>
      <c r="T39" s="62">
        <f>Талас!AA39</f>
        <v>3.26</v>
      </c>
      <c r="U39" s="62">
        <f>Талас!AB39</f>
        <v>6.5217391304347824E-2</v>
      </c>
      <c r="V39" s="36">
        <f t="shared" si="5"/>
        <v>49.986666666666665</v>
      </c>
      <c r="W39" s="62">
        <f>Токмок!AA39</f>
        <v>0.2</v>
      </c>
      <c r="X39" s="62">
        <f>Токмок!AB39</f>
        <v>4.5217391304347827E-2</v>
      </c>
      <c r="Y39" s="36">
        <f t="shared" si="6"/>
        <v>4.4230769230769234</v>
      </c>
      <c r="Z39" s="62">
        <f>'Чолпон-Ата'!AA39</f>
        <v>0</v>
      </c>
      <c r="AA39" s="62">
        <f>'Чолпон-Ата'!AB39</f>
        <v>0</v>
      </c>
      <c r="AB39" s="36">
        <f t="shared" si="7"/>
        <v>0</v>
      </c>
      <c r="AC39" s="50"/>
      <c r="AD39" s="46">
        <f>KG!Z39</f>
        <v>55.388339465872193</v>
      </c>
      <c r="AE39" s="31"/>
      <c r="AF39" s="36">
        <f t="shared" si="8"/>
        <v>5.94</v>
      </c>
      <c r="AG39" s="36">
        <f t="shared" si="9"/>
        <v>4.2606414973747837</v>
      </c>
      <c r="AH39" s="36">
        <f t="shared" si="10"/>
        <v>1.3941562564369618</v>
      </c>
    </row>
    <row r="40" spans="1:34">
      <c r="A40" s="93">
        <v>36</v>
      </c>
      <c r="B40" s="67">
        <f>KG!B40</f>
        <v>0</v>
      </c>
      <c r="C40" s="92" t="str">
        <f>KG!D40</f>
        <v>MacCoffee Ingrd 3 in 1 Caramel 50*10*18 gr OPP</v>
      </c>
      <c r="D40" s="91">
        <f>KG!C40</f>
        <v>41106</v>
      </c>
      <c r="E40" s="97">
        <f>Бишкек!AA40</f>
        <v>118.2</v>
      </c>
      <c r="F40" s="46">
        <f>Бишкек!AB40</f>
        <v>0.69391304347826088</v>
      </c>
      <c r="G40" s="36">
        <f t="shared" si="0"/>
        <v>170.33834586466165</v>
      </c>
      <c r="H40" s="62">
        <f>'Джалал-Абад'!AA40</f>
        <v>2.54</v>
      </c>
      <c r="I40" s="62">
        <f>'Джалал-Абад'!AB40</f>
        <v>0.10695652173913044</v>
      </c>
      <c r="J40" s="36">
        <f t="shared" si="1"/>
        <v>23.747967479674795</v>
      </c>
      <c r="K40" s="62">
        <f>' Кара-Балта'!AA40:AA88</f>
        <v>4.54</v>
      </c>
      <c r="L40" s="62">
        <f>' Кара-Балта'!AB40:AB88</f>
        <v>0.10695652173913044</v>
      </c>
      <c r="M40" s="36">
        <f t="shared" si="2"/>
        <v>42.447154471544714</v>
      </c>
      <c r="N40" s="62">
        <f>' Каракол'!AA40</f>
        <v>3.74</v>
      </c>
      <c r="O40" s="62">
        <f>' Каракол'!AB40</f>
        <v>5.4782608695652171E-2</v>
      </c>
      <c r="P40" s="36">
        <f t="shared" si="3"/>
        <v>68.26984126984128</v>
      </c>
      <c r="Q40" s="62">
        <f>Ош!AA40</f>
        <v>4.18</v>
      </c>
      <c r="R40" s="62">
        <f>Ош!AB40</f>
        <v>3.5652173913043476E-2</v>
      </c>
      <c r="S40" s="36">
        <f t="shared" si="4"/>
        <v>117.24390243902438</v>
      </c>
      <c r="T40" s="62">
        <f>Талас!AA40</f>
        <v>4.92</v>
      </c>
      <c r="U40" s="62">
        <f>Талас!AB40</f>
        <v>3.4782608695652175E-3</v>
      </c>
      <c r="V40" s="36">
        <f t="shared" si="5"/>
        <v>1414.5</v>
      </c>
      <c r="W40" s="62">
        <f>Токмок!AA40</f>
        <v>1.5</v>
      </c>
      <c r="X40" s="62">
        <f>Токмок!AB40</f>
        <v>0.15130434782608695</v>
      </c>
      <c r="Y40" s="36">
        <f t="shared" si="6"/>
        <v>9.9137931034482758</v>
      </c>
      <c r="Z40" s="62">
        <f>'Чолпон-Ата'!AA40</f>
        <v>13.62</v>
      </c>
      <c r="AA40" s="62">
        <f>'Чолпон-Ата'!AB40</f>
        <v>0.49478260869565222</v>
      </c>
      <c r="AB40" s="36">
        <f t="shared" si="7"/>
        <v>27.527240773286465</v>
      </c>
      <c r="AC40" s="50"/>
      <c r="AD40" s="46">
        <f>KG!Z40</f>
        <v>0</v>
      </c>
      <c r="AE40" s="31"/>
      <c r="AF40" s="36">
        <f t="shared" si="8"/>
        <v>153.24</v>
      </c>
      <c r="AG40" s="36">
        <f t="shared" si="9"/>
        <v>0</v>
      </c>
      <c r="AH40" s="36">
        <f t="shared" si="10"/>
        <v>0</v>
      </c>
    </row>
    <row r="41" spans="1:34">
      <c r="A41" s="93">
        <v>37</v>
      </c>
      <c r="B41" s="67">
        <f>KG!B41</f>
        <v>1104501</v>
      </c>
      <c r="C41" s="92" t="str">
        <f>KG!D41</f>
        <v>Кофе MacCoffee Latte al Caram 3in1 20*20*22gr</v>
      </c>
      <c r="D41" s="91">
        <f>KG!C41</f>
        <v>20468</v>
      </c>
      <c r="E41" s="97">
        <f>Бишкек!AA41</f>
        <v>111.4</v>
      </c>
      <c r="F41" s="46">
        <f>Бишкек!AB41</f>
        <v>0.44130434782608696</v>
      </c>
      <c r="G41" s="36">
        <f t="shared" si="0"/>
        <v>252.43349753694582</v>
      </c>
      <c r="H41" s="62">
        <f>'Джалал-Абад'!AA41</f>
        <v>5.55</v>
      </c>
      <c r="I41" s="62">
        <f>'Джалал-Абад'!AB41</f>
        <v>0.1108695652173913</v>
      </c>
      <c r="J41" s="36">
        <f t="shared" si="1"/>
        <v>50.058823529411761</v>
      </c>
      <c r="K41" s="62">
        <f>' Кара-Балта'!AA41:AA89</f>
        <v>4.45</v>
      </c>
      <c r="L41" s="62">
        <f>' Кара-Балта'!AB41:AB89</f>
        <v>2.391304347826087E-2</v>
      </c>
      <c r="M41" s="36">
        <f t="shared" si="2"/>
        <v>186.09090909090909</v>
      </c>
      <c r="N41" s="62">
        <f>' Каракол'!AA41</f>
        <v>13.9</v>
      </c>
      <c r="O41" s="62">
        <f>' Каракол'!AB41</f>
        <v>8.478260869565217E-2</v>
      </c>
      <c r="P41" s="36">
        <f t="shared" si="3"/>
        <v>163.94871794871796</v>
      </c>
      <c r="Q41" s="62">
        <f>Ош!AA41</f>
        <v>4.3499999999999996</v>
      </c>
      <c r="R41" s="62">
        <f>Ош!AB41</f>
        <v>0.11521739130434783</v>
      </c>
      <c r="S41" s="36">
        <f t="shared" si="4"/>
        <v>37.75471698113207</v>
      </c>
      <c r="T41" s="62">
        <f>Талас!AA41</f>
        <v>4.25</v>
      </c>
      <c r="U41" s="62">
        <f>Талас!AB41</f>
        <v>0.10652173913043479</v>
      </c>
      <c r="V41" s="36">
        <f t="shared" si="5"/>
        <v>39.897959183673464</v>
      </c>
      <c r="W41" s="62">
        <f>Токмок!AA41</f>
        <v>10.5</v>
      </c>
      <c r="X41" s="62">
        <f>Токмок!AB41</f>
        <v>6.5217391304347824E-2</v>
      </c>
      <c r="Y41" s="36">
        <f t="shared" si="6"/>
        <v>161</v>
      </c>
      <c r="Z41" s="62">
        <f>'Чолпон-Ата'!AA41</f>
        <v>1.95</v>
      </c>
      <c r="AA41" s="62">
        <f>'Чолпон-Ата'!AB41</f>
        <v>0.19565217391304349</v>
      </c>
      <c r="AB41" s="36">
        <f t="shared" si="7"/>
        <v>9.9666666666666668</v>
      </c>
      <c r="AC41" s="50"/>
      <c r="AD41" s="46">
        <f>KG!Z41</f>
        <v>65</v>
      </c>
      <c r="AE41" s="31"/>
      <c r="AF41" s="36">
        <f t="shared" si="8"/>
        <v>156.35</v>
      </c>
      <c r="AG41" s="36">
        <f t="shared" si="9"/>
        <v>5</v>
      </c>
      <c r="AH41" s="36">
        <f t="shared" si="10"/>
        <v>31.27</v>
      </c>
    </row>
    <row r="42" spans="1:34">
      <c r="A42" s="93">
        <v>38</v>
      </c>
      <c r="B42" s="67">
        <f>KG!B42</f>
        <v>1103030</v>
      </c>
      <c r="C42" s="92" t="str">
        <f>KG!D42</f>
        <v>Кофе MacCoffee Light 2 in 1 24*20*12 gr Pouch</v>
      </c>
      <c r="D42" s="91">
        <f>KG!C42</f>
        <v>16822</v>
      </c>
      <c r="E42" s="97">
        <f>Бишкек!AA42</f>
        <v>57.314583333333331</v>
      </c>
      <c r="F42" s="46">
        <f>Бишкек!AB42</f>
        <v>1.105072463768116</v>
      </c>
      <c r="G42" s="36">
        <f t="shared" si="0"/>
        <v>51.864999999999995</v>
      </c>
      <c r="H42" s="62">
        <f>'Джалал-Абад'!AA42</f>
        <v>10.916666666666666</v>
      </c>
      <c r="I42" s="62">
        <f>'Джалал-Абад'!AB42</f>
        <v>6.7028985507246383E-2</v>
      </c>
      <c r="J42" s="36">
        <f t="shared" si="1"/>
        <v>162.86486486486484</v>
      </c>
      <c r="K42" s="62">
        <f>' Кара-Балта'!AA42:AA90</f>
        <v>3.9583333333333335</v>
      </c>
      <c r="L42" s="62">
        <f>' Кара-Балта'!AB42:AB90</f>
        <v>8.6956521739130432E-2</v>
      </c>
      <c r="M42" s="36">
        <f t="shared" si="2"/>
        <v>45.520833333333336</v>
      </c>
      <c r="N42" s="62">
        <f>' Каракол'!AA42</f>
        <v>5.083333333333333</v>
      </c>
      <c r="O42" s="62">
        <f>' Каракол'!AB42</f>
        <v>6.7028985507246383E-2</v>
      </c>
      <c r="P42" s="36">
        <f t="shared" si="3"/>
        <v>75.837837837837824</v>
      </c>
      <c r="Q42" s="62">
        <f>Ош!AA42</f>
        <v>3.75</v>
      </c>
      <c r="R42" s="62">
        <f>Ош!AB42</f>
        <v>0.17210144927536233</v>
      </c>
      <c r="S42" s="36">
        <f t="shared" si="4"/>
        <v>21.789473684210524</v>
      </c>
      <c r="T42" s="62">
        <f>Талас!AA42</f>
        <v>6.625</v>
      </c>
      <c r="U42" s="62">
        <f>Талас!AB42</f>
        <v>7.6086956521739135E-2</v>
      </c>
      <c r="V42" s="36">
        <f t="shared" si="5"/>
        <v>87.071428571428569</v>
      </c>
      <c r="W42" s="62">
        <f>Токмок!AA42</f>
        <v>5.291666666666667</v>
      </c>
      <c r="X42" s="62">
        <f>Токмок!AB42</f>
        <v>9.9637681159420288E-2</v>
      </c>
      <c r="Y42" s="36">
        <f t="shared" si="6"/>
        <v>53.109090909090916</v>
      </c>
      <c r="Z42" s="62">
        <f>'Чолпон-Ата'!AA42</f>
        <v>5.291666666666667</v>
      </c>
      <c r="AA42" s="62">
        <f>'Чолпон-Ата'!AB42</f>
        <v>0.20833333333333334</v>
      </c>
      <c r="AB42" s="36">
        <f t="shared" si="7"/>
        <v>25.4</v>
      </c>
      <c r="AC42" s="50"/>
      <c r="AD42" s="46">
        <f>KG!Z42</f>
        <v>55.651624271105888</v>
      </c>
      <c r="AE42" s="31"/>
      <c r="AF42" s="36">
        <f t="shared" si="8"/>
        <v>98.231250000000003</v>
      </c>
      <c r="AG42" s="36">
        <f t="shared" si="9"/>
        <v>4.2808941747004532</v>
      </c>
      <c r="AH42" s="36">
        <f t="shared" si="10"/>
        <v>22.94643268234341</v>
      </c>
    </row>
    <row r="43" spans="1:34">
      <c r="A43" s="93">
        <v>39</v>
      </c>
      <c r="B43" s="67">
        <f>KG!B43</f>
        <v>1102010</v>
      </c>
      <c r="C43" s="92" t="str">
        <f>KG!D43</f>
        <v>Кофе MacCoffee Max Classic 3 in 1 20*20*16 gr</v>
      </c>
      <c r="D43" s="91">
        <f>KG!C43</f>
        <v>13582</v>
      </c>
      <c r="E43" s="97">
        <f>Бишкек!AA43</f>
        <v>324.10000000000002</v>
      </c>
      <c r="F43" s="46">
        <f>Бишкек!AB43</f>
        <v>1.4304347826086956</v>
      </c>
      <c r="G43" s="36">
        <f t="shared" si="0"/>
        <v>226.57446808510642</v>
      </c>
      <c r="H43" s="62">
        <f>'Джалал-Абад'!AA43</f>
        <v>3.9</v>
      </c>
      <c r="I43" s="62">
        <f>'Джалал-Абад'!AB43</f>
        <v>0.27173913043478259</v>
      </c>
      <c r="J43" s="36">
        <f t="shared" si="1"/>
        <v>14.352</v>
      </c>
      <c r="K43" s="62">
        <f>' Кара-Балта'!AA43:AA91</f>
        <v>8.15</v>
      </c>
      <c r="L43" s="62">
        <f>' Кара-Балта'!AB43:AB91</f>
        <v>0.24782608695652175</v>
      </c>
      <c r="M43" s="36">
        <f t="shared" si="2"/>
        <v>32.885964912280699</v>
      </c>
      <c r="N43" s="62">
        <f>' Каракол'!AA43</f>
        <v>11.4</v>
      </c>
      <c r="O43" s="62">
        <f>' Каракол'!AB43</f>
        <v>0.15</v>
      </c>
      <c r="P43" s="36">
        <f t="shared" si="3"/>
        <v>76</v>
      </c>
      <c r="Q43" s="62">
        <f>Ош!AA43</f>
        <v>8.35</v>
      </c>
      <c r="R43" s="62">
        <f>Ош!AB43</f>
        <v>0.4956521739130435</v>
      </c>
      <c r="S43" s="36">
        <f t="shared" si="4"/>
        <v>16.846491228070175</v>
      </c>
      <c r="T43" s="62">
        <f>Талас!AA43</f>
        <v>20.5</v>
      </c>
      <c r="U43" s="62">
        <f>Талас!AB43</f>
        <v>6.7391304347826086E-2</v>
      </c>
      <c r="V43" s="36">
        <f t="shared" si="5"/>
        <v>304.19354838709677</v>
      </c>
      <c r="W43" s="62">
        <f>Токмок!AA43</f>
        <v>9.3000000000000007</v>
      </c>
      <c r="X43" s="62">
        <f>Токмок!AB43</f>
        <v>0.38695652173913048</v>
      </c>
      <c r="Y43" s="36">
        <f t="shared" si="6"/>
        <v>24.033707865168537</v>
      </c>
      <c r="Z43" s="62">
        <f>'Чолпон-Ата'!AA43</f>
        <v>15.3</v>
      </c>
      <c r="AA43" s="62">
        <f>'Чолпон-Ата'!AB43</f>
        <v>0.40869565217391307</v>
      </c>
      <c r="AB43" s="36">
        <f t="shared" si="7"/>
        <v>37.436170212765958</v>
      </c>
      <c r="AC43" s="50"/>
      <c r="AD43" s="46">
        <f>KG!Z43</f>
        <v>108.60921770412867</v>
      </c>
      <c r="AE43" s="31"/>
      <c r="AF43" s="36">
        <f t="shared" si="8"/>
        <v>401</v>
      </c>
      <c r="AG43" s="36">
        <f t="shared" si="9"/>
        <v>8.3545552080098968</v>
      </c>
      <c r="AH43" s="36">
        <f t="shared" si="10"/>
        <v>47.997767686727698</v>
      </c>
    </row>
    <row r="44" spans="1:34">
      <c r="A44" s="93">
        <v>40</v>
      </c>
      <c r="B44" s="67">
        <f>KG!B44</f>
        <v>1102020</v>
      </c>
      <c r="C44" s="92" t="str">
        <f>KG!D44</f>
        <v>Кофе MacCoffee Max Strong 3 in 1 20*20*16 gr</v>
      </c>
      <c r="D44" s="91">
        <f>KG!C44</f>
        <v>13583</v>
      </c>
      <c r="E44" s="97">
        <f>Бишкек!AA44</f>
        <v>215.6225</v>
      </c>
      <c r="F44" s="46">
        <f>Бишкек!AB44</f>
        <v>2.3413043478260871</v>
      </c>
      <c r="G44" s="36">
        <f t="shared" si="0"/>
        <v>92.09503249767873</v>
      </c>
      <c r="H44" s="62">
        <f>'Джалал-Абад'!AA44</f>
        <v>4.95</v>
      </c>
      <c r="I44" s="62">
        <f>'Джалал-Абад'!AB44</f>
        <v>0.30217391304347829</v>
      </c>
      <c r="J44" s="36">
        <f t="shared" si="1"/>
        <v>16.381294964028775</v>
      </c>
      <c r="K44" s="62">
        <f>' Кара-Балта'!AA44:AA92</f>
        <v>8.4</v>
      </c>
      <c r="L44" s="62">
        <f>' Кара-Балта'!AB44:AB92</f>
        <v>0.38913043478260867</v>
      </c>
      <c r="M44" s="36">
        <f t="shared" si="2"/>
        <v>21.586592178770953</v>
      </c>
      <c r="N44" s="62">
        <f>' Каракол'!AA44</f>
        <v>9.15</v>
      </c>
      <c r="O44" s="62">
        <f>' Каракол'!AB44</f>
        <v>0.29130434782608694</v>
      </c>
      <c r="P44" s="36">
        <f t="shared" si="3"/>
        <v>31.410447761194032</v>
      </c>
      <c r="Q44" s="62">
        <f>Ош!AA44</f>
        <v>10.7</v>
      </c>
      <c r="R44" s="62">
        <f>Ош!AB44</f>
        <v>0.59347826086956523</v>
      </c>
      <c r="S44" s="36">
        <f t="shared" si="4"/>
        <v>18.029304029304029</v>
      </c>
      <c r="T44" s="62">
        <f>Талас!AA44</f>
        <v>9.1</v>
      </c>
      <c r="U44" s="62">
        <f>Талас!AB44</f>
        <v>0.15434782608695652</v>
      </c>
      <c r="V44" s="36">
        <f t="shared" si="5"/>
        <v>58.95774647887324</v>
      </c>
      <c r="W44" s="62">
        <f>Токмок!AA44</f>
        <v>19</v>
      </c>
      <c r="X44" s="62">
        <f>Токмок!AB44</f>
        <v>0.76739130434782599</v>
      </c>
      <c r="Y44" s="36">
        <f t="shared" si="6"/>
        <v>24.75920679886686</v>
      </c>
      <c r="Z44" s="62">
        <f>'Чолпон-Ата'!AA44</f>
        <v>12.8</v>
      </c>
      <c r="AA44" s="62">
        <f>'Чолпон-Ата'!AB44</f>
        <v>0.42826086956521736</v>
      </c>
      <c r="AB44" s="36">
        <f t="shared" si="7"/>
        <v>29.888324873096451</v>
      </c>
      <c r="AC44" s="50"/>
      <c r="AD44" s="46">
        <f>KG!Z44</f>
        <v>156.39078229587136</v>
      </c>
      <c r="AE44" s="31"/>
      <c r="AF44" s="36">
        <f t="shared" si="8"/>
        <v>289.72250000000003</v>
      </c>
      <c r="AG44" s="36">
        <f t="shared" si="9"/>
        <v>12.03006017660549</v>
      </c>
      <c r="AH44" s="36">
        <f t="shared" si="10"/>
        <v>24.083212864006697</v>
      </c>
    </row>
    <row r="45" spans="1:34">
      <c r="A45" s="93">
        <v>41</v>
      </c>
      <c r="B45" s="67">
        <f>KG!B45</f>
        <v>1103010</v>
      </c>
      <c r="C45" s="92" t="str">
        <f>KG!D45</f>
        <v>Кофе MacCoffee Strong 3 in 1 20*20*18 gr</v>
      </c>
      <c r="D45" s="91">
        <f>KG!C45</f>
        <v>13584</v>
      </c>
      <c r="E45" s="97">
        <f>Бишкек!AA45</f>
        <v>138.4325</v>
      </c>
      <c r="F45" s="46">
        <f>Бишкек!AB45</f>
        <v>0.91521739130434787</v>
      </c>
      <c r="G45" s="36">
        <f t="shared" si="0"/>
        <v>151.25641330166272</v>
      </c>
      <c r="H45" s="62">
        <f>'Джалал-Абад'!AA45</f>
        <v>20.355</v>
      </c>
      <c r="I45" s="62">
        <f>'Джалал-Абад'!AB45</f>
        <v>8.2608695652173908E-2</v>
      </c>
      <c r="J45" s="36">
        <f t="shared" si="1"/>
        <v>246.40263157894739</v>
      </c>
      <c r="K45" s="62">
        <f>' Кара-Балта'!AA45:AA93</f>
        <v>9.8000000000000007</v>
      </c>
      <c r="L45" s="62">
        <f>' Кара-Балта'!AB45:AB93</f>
        <v>7.8260869565217397E-2</v>
      </c>
      <c r="M45" s="36">
        <f t="shared" si="2"/>
        <v>125.22222222222223</v>
      </c>
      <c r="N45" s="62">
        <f>' Каракол'!AA45</f>
        <v>3.95</v>
      </c>
      <c r="O45" s="62">
        <f>' Каракол'!AB45</f>
        <v>7.3913043478260873E-2</v>
      </c>
      <c r="P45" s="36">
        <f t="shared" si="3"/>
        <v>53.441176470588232</v>
      </c>
      <c r="Q45" s="62">
        <f>Ош!AA45</f>
        <v>11.6</v>
      </c>
      <c r="R45" s="62">
        <f>Ош!AB45</f>
        <v>0.13043478260869565</v>
      </c>
      <c r="S45" s="36">
        <f t="shared" si="4"/>
        <v>88.933333333333337</v>
      </c>
      <c r="T45" s="62">
        <f>Талас!AA45</f>
        <v>15.1</v>
      </c>
      <c r="U45" s="62">
        <f>Талас!AB45</f>
        <v>3.4782608695652174E-2</v>
      </c>
      <c r="V45" s="36">
        <f t="shared" si="5"/>
        <v>434.125</v>
      </c>
      <c r="W45" s="62">
        <f>Токмок!AA45</f>
        <v>12.05</v>
      </c>
      <c r="X45" s="62">
        <f>Токмок!AB45</f>
        <v>8.6956521739130432E-2</v>
      </c>
      <c r="Y45" s="36">
        <f t="shared" si="6"/>
        <v>138.57500000000002</v>
      </c>
      <c r="Z45" s="62">
        <f>'Чолпон-Ата'!AA45</f>
        <v>12.1</v>
      </c>
      <c r="AA45" s="62">
        <f>'Чолпон-Ата'!AB45</f>
        <v>0.21304347826086958</v>
      </c>
      <c r="AB45" s="36">
        <f t="shared" si="7"/>
        <v>56.795918367346935</v>
      </c>
      <c r="AC45" s="50"/>
      <c r="AD45" s="46">
        <f>KG!Z45</f>
        <v>61.281625728894106</v>
      </c>
      <c r="AE45" s="31"/>
      <c r="AF45" s="36">
        <f t="shared" si="8"/>
        <v>223.38749999999999</v>
      </c>
      <c r="AG45" s="36">
        <f t="shared" si="9"/>
        <v>4.7139712099149316</v>
      </c>
      <c r="AH45" s="36">
        <f t="shared" si="10"/>
        <v>47.388388696593516</v>
      </c>
    </row>
    <row r="46" spans="1:34">
      <c r="A46" s="93">
        <v>42</v>
      </c>
      <c r="B46" s="67">
        <f>KG!B46</f>
        <v>1101516</v>
      </c>
      <c r="C46" s="92" t="str">
        <f>KG!D46</f>
        <v>Компл. 50 шт.МacCoffee Express 240 мл. (20*50 cup)</v>
      </c>
      <c r="D46" s="91">
        <f>KG!C46</f>
        <v>14540</v>
      </c>
      <c r="E46" s="97">
        <f>Бишкек!AA46</f>
        <v>10.35</v>
      </c>
      <c r="F46" s="46">
        <f>Бишкек!AB46</f>
        <v>8.6956521739130436E-3</v>
      </c>
      <c r="G46" s="36">
        <f t="shared" si="0"/>
        <v>1190.25</v>
      </c>
      <c r="H46" s="62">
        <f>'Джалал-Абад'!AA46</f>
        <v>4.9000000000000004</v>
      </c>
      <c r="I46" s="62">
        <f>'Джалал-Абад'!AB46</f>
        <v>0</v>
      </c>
      <c r="J46" s="36">
        <f t="shared" si="1"/>
        <v>0</v>
      </c>
      <c r="K46" s="62">
        <f>' Кара-Балта'!AA46:AA94</f>
        <v>0.85</v>
      </c>
      <c r="L46" s="62">
        <f>' Кара-Балта'!AB46:AB94</f>
        <v>1.0869565217391304E-2</v>
      </c>
      <c r="M46" s="36">
        <f t="shared" si="2"/>
        <v>78.2</v>
      </c>
      <c r="N46" s="62">
        <f>' Каракол'!AA46</f>
        <v>9.5500000000000007</v>
      </c>
      <c r="O46" s="62">
        <f>' Каракол'!AB46</f>
        <v>0</v>
      </c>
      <c r="P46" s="36">
        <f t="shared" si="3"/>
        <v>0</v>
      </c>
      <c r="Q46" s="62">
        <f>Ош!AA46</f>
        <v>28.75</v>
      </c>
      <c r="R46" s="62">
        <f>Ош!AB46</f>
        <v>0</v>
      </c>
      <c r="S46" s="36">
        <f t="shared" si="4"/>
        <v>0</v>
      </c>
      <c r="T46" s="62">
        <f>Талас!AA46</f>
        <v>12.9</v>
      </c>
      <c r="U46" s="62">
        <f>Талас!AB46</f>
        <v>0</v>
      </c>
      <c r="V46" s="36">
        <f t="shared" si="5"/>
        <v>0</v>
      </c>
      <c r="W46" s="62">
        <f>Токмок!AA46</f>
        <v>5.0999999999999996</v>
      </c>
      <c r="X46" s="62">
        <f>Токмок!AB46</f>
        <v>2.6086956521739129E-2</v>
      </c>
      <c r="Y46" s="36">
        <f t="shared" si="6"/>
        <v>195.5</v>
      </c>
      <c r="Z46" s="62">
        <f>'Чолпон-Ата'!AA46</f>
        <v>16.5</v>
      </c>
      <c r="AA46" s="62">
        <f>'Чолпон-Ата'!AB46</f>
        <v>6.5217391304347823E-3</v>
      </c>
      <c r="AB46" s="36">
        <f t="shared" si="7"/>
        <v>2530</v>
      </c>
      <c r="AC46" s="50"/>
      <c r="AD46" s="46">
        <f>KG!Z46</f>
        <v>10</v>
      </c>
      <c r="AE46" s="31"/>
      <c r="AF46" s="36">
        <f t="shared" si="8"/>
        <v>88.9</v>
      </c>
      <c r="AG46" s="36">
        <f t="shared" si="9"/>
        <v>0.76923076923076927</v>
      </c>
      <c r="AH46" s="36">
        <f t="shared" si="10"/>
        <v>115.57000000000001</v>
      </c>
    </row>
    <row r="47" spans="1:34" s="84" customFormat="1">
      <c r="A47" s="93">
        <v>43</v>
      </c>
      <c r="B47" s="67">
        <f>KG!B47</f>
        <v>1106015</v>
      </c>
      <c r="C47" s="92" t="str">
        <f>KG!D47</f>
        <v>Чай MacTea 3 in 1 10*100*18 gr</v>
      </c>
      <c r="D47" s="91">
        <f>KG!C47</f>
        <v>13589</v>
      </c>
      <c r="E47" s="97">
        <f>Бишкек!AA47</f>
        <v>87.965999999999994</v>
      </c>
      <c r="F47" s="46">
        <f>Бишкек!AB47</f>
        <v>1.3565217391304347</v>
      </c>
      <c r="G47" s="36">
        <f t="shared" si="0"/>
        <v>64.846730769230774</v>
      </c>
      <c r="H47" s="62">
        <f>'Джалал-Абад'!AA47</f>
        <v>6.6</v>
      </c>
      <c r="I47" s="62">
        <f>'Джалал-Абад'!AB47</f>
        <v>8.6956521739130436E-3</v>
      </c>
      <c r="J47" s="36">
        <f t="shared" si="1"/>
        <v>759</v>
      </c>
      <c r="K47" s="62">
        <f>' Кара-Балта'!AA47:AA95</f>
        <v>5.4</v>
      </c>
      <c r="L47" s="62">
        <f>' Кара-Балта'!AB47:AB95</f>
        <v>5.6521739130434782E-2</v>
      </c>
      <c r="M47" s="36">
        <f t="shared" si="2"/>
        <v>95.538461538461547</v>
      </c>
      <c r="N47" s="62">
        <f>' Каракол'!AA47</f>
        <v>5.2</v>
      </c>
      <c r="O47" s="62">
        <f>' Каракол'!AB47</f>
        <v>0.16521739130434782</v>
      </c>
      <c r="P47" s="36">
        <f t="shared" si="3"/>
        <v>31.473684210526319</v>
      </c>
      <c r="Q47" s="62">
        <f>Ош!AA47</f>
        <v>9.3000000000000007</v>
      </c>
      <c r="R47" s="62">
        <f>Ош!AB47</f>
        <v>1.3043478260869565E-2</v>
      </c>
      <c r="S47" s="36">
        <f t="shared" si="4"/>
        <v>713.00000000000011</v>
      </c>
      <c r="T47" s="62">
        <f>Талас!AA47</f>
        <v>4.8010000000000002</v>
      </c>
      <c r="U47" s="62">
        <f>Талас!AB47</f>
        <v>0.11304347826086956</v>
      </c>
      <c r="V47" s="36">
        <f t="shared" si="5"/>
        <v>42.470384615384617</v>
      </c>
      <c r="W47" s="62">
        <f>Токмок!AA47</f>
        <v>4.0999999999999996</v>
      </c>
      <c r="X47" s="62">
        <f>Токмок!AB47</f>
        <v>6.9565217391304349E-2</v>
      </c>
      <c r="Y47" s="36">
        <f t="shared" si="6"/>
        <v>58.937499999999993</v>
      </c>
      <c r="Z47" s="62">
        <f>'Чолпон-Ата'!AA47</f>
        <v>1.9</v>
      </c>
      <c r="AA47" s="62">
        <f>'Чолпон-Ата'!AB47</f>
        <v>0.37391304347826088</v>
      </c>
      <c r="AB47" s="36">
        <f t="shared" si="7"/>
        <v>5.0813953488372086</v>
      </c>
      <c r="AC47" s="50"/>
      <c r="AD47" s="46">
        <f>KG!Z47</f>
        <v>77.074926064597065</v>
      </c>
      <c r="AE47" s="31"/>
      <c r="AF47" s="36">
        <f t="shared" si="8"/>
        <v>125.267</v>
      </c>
      <c r="AG47" s="36">
        <f t="shared" si="9"/>
        <v>5.9288404665074665</v>
      </c>
      <c r="AH47" s="36">
        <f t="shared" si="10"/>
        <v>21.128414688781749</v>
      </c>
    </row>
    <row r="48" spans="1:34" s="84" customFormat="1">
      <c r="A48" s="93">
        <v>44</v>
      </c>
      <c r="B48" s="67">
        <f>KG!B48</f>
        <v>1106010</v>
      </c>
      <c r="C48" s="92" t="str">
        <f>KG!D48</f>
        <v>Чай MacTea 3 in 1 50*20*18 gr</v>
      </c>
      <c r="D48" s="91">
        <f>KG!C48</f>
        <v>13588</v>
      </c>
      <c r="E48" s="97">
        <f>Бишкек!AA48</f>
        <v>545.88</v>
      </c>
      <c r="F48" s="46">
        <f>Бишкек!AB48</f>
        <v>8.4356521739130432</v>
      </c>
      <c r="G48" s="36">
        <f t="shared" si="0"/>
        <v>64.711060715390161</v>
      </c>
      <c r="H48" s="62">
        <f>'Джалал-Абад'!AA48</f>
        <v>11.76</v>
      </c>
      <c r="I48" s="62">
        <f>'Джалал-Абад'!AB48</f>
        <v>0.10869565217391304</v>
      </c>
      <c r="J48" s="36">
        <f t="shared" si="1"/>
        <v>108.19200000000001</v>
      </c>
      <c r="K48" s="62">
        <f>' Кара-Балта'!AA48:AA96</f>
        <v>20.54</v>
      </c>
      <c r="L48" s="62">
        <f>' Кара-Балта'!AB48:AB96</f>
        <v>0.3669565217391304</v>
      </c>
      <c r="M48" s="36">
        <f t="shared" si="2"/>
        <v>55.973933649289101</v>
      </c>
      <c r="N48" s="62">
        <f>' Каракол'!AA48</f>
        <v>33.840000000000003</v>
      </c>
      <c r="O48" s="62">
        <f>' Каракол'!AB48</f>
        <v>1.1678260869565218</v>
      </c>
      <c r="P48" s="36">
        <f t="shared" si="3"/>
        <v>28.976917349218169</v>
      </c>
      <c r="Q48" s="62">
        <f>Ош!AA48</f>
        <v>7.3</v>
      </c>
      <c r="R48" s="62">
        <f>Ош!AB48</f>
        <v>0.15739130434782608</v>
      </c>
      <c r="S48" s="36">
        <f t="shared" si="4"/>
        <v>46.381215469613259</v>
      </c>
      <c r="T48" s="62">
        <f>Талас!AA48</f>
        <v>9.34</v>
      </c>
      <c r="U48" s="62">
        <f>Талас!AB48</f>
        <v>0.30434782608695654</v>
      </c>
      <c r="V48" s="36">
        <f t="shared" si="5"/>
        <v>30.688571428571425</v>
      </c>
      <c r="W48" s="62">
        <f>Токмок!AA48</f>
        <v>56.38</v>
      </c>
      <c r="X48" s="62">
        <f>Токмок!AB48</f>
        <v>1.7452173913043478</v>
      </c>
      <c r="Y48" s="36">
        <f t="shared" si="6"/>
        <v>32.305430991529647</v>
      </c>
      <c r="Z48" s="62">
        <f>'Чолпон-Ата'!AA48</f>
        <v>18.22</v>
      </c>
      <c r="AA48" s="62">
        <f>'Чолпон-Ата'!AB48</f>
        <v>1.1565217391304348</v>
      </c>
      <c r="AB48" s="36">
        <f t="shared" si="7"/>
        <v>15.754135338345863</v>
      </c>
      <c r="AC48" s="50"/>
      <c r="AD48" s="46">
        <f>KG!Z48</f>
        <v>422.92507393540296</v>
      </c>
      <c r="AE48" s="31"/>
      <c r="AF48" s="36">
        <f t="shared" si="8"/>
        <v>703.26</v>
      </c>
      <c r="AG48" s="36">
        <f t="shared" si="9"/>
        <v>32.532697995031</v>
      </c>
      <c r="AH48" s="36">
        <f t="shared" si="10"/>
        <v>21.617020516017913</v>
      </c>
    </row>
    <row r="49" spans="1:34" s="84" customFormat="1">
      <c r="A49" s="93">
        <v>45</v>
      </c>
      <c r="B49" s="67">
        <f>KG!B49</f>
        <v>1106510</v>
      </c>
      <c r="C49" s="92" t="str">
        <f>KG!D49</f>
        <v>Чай MacTea Blackcurrant 50*20* 16 gr-18 gr</v>
      </c>
      <c r="D49" s="91">
        <f>KG!C49</f>
        <v>13694</v>
      </c>
      <c r="E49" s="97">
        <f>Бишкек!AA49</f>
        <v>52.948</v>
      </c>
      <c r="F49" s="46">
        <f>Бишкек!AB49</f>
        <v>0.51217391304347826</v>
      </c>
      <c r="G49" s="36">
        <f t="shared" si="0"/>
        <v>103.37894736842105</v>
      </c>
      <c r="H49" s="62">
        <f>'Джалал-Абад'!AA49</f>
        <v>3.75</v>
      </c>
      <c r="I49" s="62">
        <f>'Джалал-Абад'!AB49</f>
        <v>1.3478260869565217E-2</v>
      </c>
      <c r="J49" s="36">
        <f t="shared" si="1"/>
        <v>278.22580645161293</v>
      </c>
      <c r="K49" s="62">
        <f>' Кара-Балта'!AA49:AA97</f>
        <v>4.9400000000000004</v>
      </c>
      <c r="L49" s="62">
        <f>' Кара-Балта'!AB49:AB97</f>
        <v>1.9782608695652175E-2</v>
      </c>
      <c r="M49" s="36">
        <f t="shared" si="2"/>
        <v>249.71428571428572</v>
      </c>
      <c r="N49" s="62">
        <f>' Каракол'!AA49</f>
        <v>5.1400199999999998</v>
      </c>
      <c r="O49" s="62">
        <f>' Каракол'!AB49</f>
        <v>2.6086956521739129E-2</v>
      </c>
      <c r="P49" s="36">
        <f t="shared" si="3"/>
        <v>197.0341</v>
      </c>
      <c r="Q49" s="62">
        <f>Ош!AA49</f>
        <v>1.74</v>
      </c>
      <c r="R49" s="62">
        <f>Ош!AB49</f>
        <v>3.5652173913043476E-2</v>
      </c>
      <c r="S49" s="36">
        <f t="shared" si="4"/>
        <v>48.804878048780488</v>
      </c>
      <c r="T49" s="62">
        <f>Талас!AA49</f>
        <v>3.2</v>
      </c>
      <c r="U49" s="62">
        <f>Талас!AB49</f>
        <v>1.7391304347826087E-2</v>
      </c>
      <c r="V49" s="36">
        <f t="shared" si="5"/>
        <v>184</v>
      </c>
      <c r="W49" s="62">
        <f>Токмок!AA49</f>
        <v>3.4419999999999997</v>
      </c>
      <c r="X49" s="62">
        <f>Токмок!AB49</f>
        <v>0.04</v>
      </c>
      <c r="Y49" s="36">
        <f t="shared" si="6"/>
        <v>86.05</v>
      </c>
      <c r="Z49" s="62">
        <f>'Чолпон-Ата'!AA49</f>
        <v>3.76</v>
      </c>
      <c r="AA49" s="62">
        <f>'Чолпон-Ата'!AB49</f>
        <v>0.10434782608695652</v>
      </c>
      <c r="AB49" s="36">
        <f t="shared" si="7"/>
        <v>36.033333333333331</v>
      </c>
      <c r="AC49" s="50"/>
      <c r="AD49" s="46">
        <f>KG!Z49</f>
        <v>36.474905488929124</v>
      </c>
      <c r="AE49" s="31"/>
      <c r="AF49" s="36">
        <f t="shared" si="8"/>
        <v>78.920019999999994</v>
      </c>
      <c r="AG49" s="36">
        <f t="shared" si="9"/>
        <v>2.8057619606868558</v>
      </c>
      <c r="AH49" s="36">
        <f t="shared" si="10"/>
        <v>28.127838749613751</v>
      </c>
    </row>
    <row r="50" spans="1:34" s="84" customFormat="1">
      <c r="A50" s="93">
        <v>46</v>
      </c>
      <c r="B50" s="67">
        <f>KG!B50</f>
        <v>1106520</v>
      </c>
      <c r="C50" s="92" t="str">
        <f>KG!D50</f>
        <v>Чай MacTea Lemon 50*20*1 16 gr-18 gr</v>
      </c>
      <c r="D50" s="91">
        <f>KG!C50</f>
        <v>13590</v>
      </c>
      <c r="E50" s="97">
        <f>Бишкек!AA50</f>
        <v>24.069000000000003</v>
      </c>
      <c r="F50" s="46">
        <f>Бишкек!AB50</f>
        <v>0.55130434782608695</v>
      </c>
      <c r="G50" s="36">
        <f t="shared" si="0"/>
        <v>43.658280757097799</v>
      </c>
      <c r="H50" s="62">
        <f>'Джалал-Абад'!AA50</f>
        <v>5.1820000000000004</v>
      </c>
      <c r="I50" s="62">
        <f>'Джалал-Абад'!AB50</f>
        <v>2.2521739130434783E-2</v>
      </c>
      <c r="J50" s="36">
        <f t="shared" si="1"/>
        <v>230.0888030888031</v>
      </c>
      <c r="K50" s="62">
        <f>' Кара-Балта'!AA50:AA98</f>
        <v>5.52</v>
      </c>
      <c r="L50" s="62">
        <f>' Кара-Балта'!AB50:AB98</f>
        <v>2.6086956521739129E-2</v>
      </c>
      <c r="M50" s="36">
        <f t="shared" si="2"/>
        <v>211.6</v>
      </c>
      <c r="N50" s="62">
        <f>' Каракол'!AA50</f>
        <v>11.24</v>
      </c>
      <c r="O50" s="62">
        <f>' Каракол'!AB50</f>
        <v>2.5217391304347823E-2</v>
      </c>
      <c r="P50" s="36">
        <f t="shared" si="3"/>
        <v>445.72413793103453</v>
      </c>
      <c r="Q50" s="62">
        <f>Ош!AA50</f>
        <v>6.54</v>
      </c>
      <c r="R50" s="62">
        <f>Ош!AB50</f>
        <v>3.7391304347826088E-2</v>
      </c>
      <c r="S50" s="36">
        <f t="shared" si="4"/>
        <v>174.90697674418604</v>
      </c>
      <c r="T50" s="62">
        <f>Талас!AA50</f>
        <v>2.34</v>
      </c>
      <c r="U50" s="62">
        <f>Талас!AB50</f>
        <v>0.02</v>
      </c>
      <c r="V50" s="36">
        <f t="shared" si="5"/>
        <v>116.99999999999999</v>
      </c>
      <c r="W50" s="62">
        <f>Токмок!AA50</f>
        <v>9.7110000000000003</v>
      </c>
      <c r="X50" s="62">
        <f>Токмок!AB50</f>
        <v>0.04</v>
      </c>
      <c r="Y50" s="36">
        <f t="shared" si="6"/>
        <v>242.77500000000001</v>
      </c>
      <c r="Z50" s="62">
        <f>'Чолпон-Ата'!AA50</f>
        <v>11.2</v>
      </c>
      <c r="AA50" s="62">
        <f>'Чолпон-Ата'!AB50</f>
        <v>0.10695652173913044</v>
      </c>
      <c r="AB50" s="36">
        <f t="shared" si="7"/>
        <v>104.71544715447153</v>
      </c>
      <c r="AC50" s="50"/>
      <c r="AD50" s="46">
        <f>KG!Z50</f>
        <v>35.906469368805794</v>
      </c>
      <c r="AE50" s="31"/>
      <c r="AF50" s="36">
        <f t="shared" si="8"/>
        <v>75.802000000000007</v>
      </c>
      <c r="AG50" s="36">
        <f t="shared" si="9"/>
        <v>2.7620361052927533</v>
      </c>
      <c r="AH50" s="36">
        <f t="shared" si="10"/>
        <v>27.444246602984073</v>
      </c>
    </row>
    <row r="51" spans="1:34" s="84" customFormat="1">
      <c r="A51" s="93">
        <v>47</v>
      </c>
      <c r="B51" s="67">
        <f>KG!B51</f>
        <v>1106530</v>
      </c>
      <c r="C51" s="92" t="str">
        <f>KG!D51</f>
        <v>Чай MacTea Raspberry 50*20* 16 gr-18 gr</v>
      </c>
      <c r="D51" s="91">
        <f>KG!C51</f>
        <v>13591</v>
      </c>
      <c r="E51" s="97">
        <f>Бишкек!AA51</f>
        <v>92.433999999999997</v>
      </c>
      <c r="F51" s="46">
        <f>Бишкек!AB51</f>
        <v>0.54347826086956519</v>
      </c>
      <c r="G51" s="36">
        <f t="shared" si="0"/>
        <v>170.07856000000001</v>
      </c>
      <c r="H51" s="62">
        <f>'Джалал-Абад'!AA51</f>
        <v>4.9000000000000004</v>
      </c>
      <c r="I51" s="62">
        <f>'Джалал-Абад'!AB51</f>
        <v>1.3043478260869565E-2</v>
      </c>
      <c r="J51" s="36">
        <f t="shared" si="1"/>
        <v>375.66666666666674</v>
      </c>
      <c r="K51" s="62">
        <f>' Кара-Балта'!AA51:AA99</f>
        <v>5.66</v>
      </c>
      <c r="L51" s="62">
        <f>' Кара-Балта'!AB51:AB99</f>
        <v>2.3478260869565219E-2</v>
      </c>
      <c r="M51" s="36">
        <f t="shared" si="2"/>
        <v>241.07407407407405</v>
      </c>
      <c r="N51" s="62">
        <f>' Каракол'!AA51</f>
        <v>5.3</v>
      </c>
      <c r="O51" s="62">
        <f>' Каракол'!AB51</f>
        <v>2.9565217391304351E-2</v>
      </c>
      <c r="P51" s="36">
        <f t="shared" si="3"/>
        <v>179.26470588235293</v>
      </c>
      <c r="Q51" s="62">
        <f>Ош!AA51</f>
        <v>1.98</v>
      </c>
      <c r="R51" s="62">
        <f>Ош!AB51</f>
        <v>0.04</v>
      </c>
      <c r="S51" s="36">
        <f t="shared" si="4"/>
        <v>49.5</v>
      </c>
      <c r="T51" s="62">
        <f>Талас!AA51</f>
        <v>5.04</v>
      </c>
      <c r="U51" s="62">
        <f>Талас!AB51</f>
        <v>2.0869565217391303E-2</v>
      </c>
      <c r="V51" s="36">
        <f t="shared" si="5"/>
        <v>241.50000000000003</v>
      </c>
      <c r="W51" s="62">
        <f>Токмок!AA51</f>
        <v>3.06</v>
      </c>
      <c r="X51" s="62">
        <f>Токмок!AB51</f>
        <v>3.6521739130434779E-2</v>
      </c>
      <c r="Y51" s="36">
        <f t="shared" si="6"/>
        <v>83.785714285714292</v>
      </c>
      <c r="Z51" s="62">
        <f>'Чолпон-Ата'!AA51</f>
        <v>3.44</v>
      </c>
      <c r="AA51" s="62">
        <f>'Чолпон-Ата'!AB51</f>
        <v>0.11130434782608696</v>
      </c>
      <c r="AB51" s="36">
        <f t="shared" si="7"/>
        <v>30.90625</v>
      </c>
      <c r="AC51" s="50"/>
      <c r="AD51" s="46">
        <f>KG!Z51</f>
        <v>39.402750142265099</v>
      </c>
      <c r="AE51" s="31"/>
      <c r="AF51" s="36">
        <f t="shared" si="8"/>
        <v>121.81400000000001</v>
      </c>
      <c r="AG51" s="36">
        <f t="shared" si="9"/>
        <v>3.0309807801742386</v>
      </c>
      <c r="AH51" s="36">
        <f t="shared" si="10"/>
        <v>40.189631289248041</v>
      </c>
    </row>
    <row r="52" spans="1:34" s="84" customFormat="1">
      <c r="A52" s="93">
        <v>48</v>
      </c>
      <c r="B52" s="67">
        <f>KG!B52</f>
        <v>1202085</v>
      </c>
      <c r="C52" s="92" t="str">
        <f>KG!D52</f>
        <v>MacCoffee Gold 12*90 gr Jar RU</v>
      </c>
      <c r="D52" s="91">
        <f>KG!C52</f>
        <v>28578</v>
      </c>
      <c r="E52" s="97">
        <f>Бишкек!AA52</f>
        <v>110.33333333333333</v>
      </c>
      <c r="F52" s="46">
        <f>Бишкек!AB52</f>
        <v>0.53260869565217395</v>
      </c>
      <c r="G52" s="36">
        <f t="shared" si="0"/>
        <v>207.15646258503398</v>
      </c>
      <c r="H52" s="62">
        <f>'Джалал-Абад'!AA52</f>
        <v>12.833333333333334</v>
      </c>
      <c r="I52" s="62">
        <f>'Джалал-Абад'!AB52</f>
        <v>0.23188405797101447</v>
      </c>
      <c r="J52" s="36">
        <f t="shared" si="1"/>
        <v>55.343750000000007</v>
      </c>
      <c r="K52" s="62">
        <f>' Кара-Балта'!AA52:AA100</f>
        <v>5.5</v>
      </c>
      <c r="L52" s="62">
        <f>' Кара-Балта'!AB52:AB100</f>
        <v>2.1739130434782608E-2</v>
      </c>
      <c r="M52" s="36">
        <f t="shared" si="2"/>
        <v>253</v>
      </c>
      <c r="N52" s="62">
        <f>' Каракол'!AA52</f>
        <v>4.833333333333333</v>
      </c>
      <c r="O52" s="62">
        <f>' Каракол'!AB52</f>
        <v>8.3333333333333343E-2</v>
      </c>
      <c r="P52" s="36">
        <f t="shared" si="3"/>
        <v>57.999999999999993</v>
      </c>
      <c r="Q52" s="62">
        <f>Ош!AA52</f>
        <v>12.25</v>
      </c>
      <c r="R52" s="62">
        <f>Ош!AB52</f>
        <v>0.64130434782608692</v>
      </c>
      <c r="S52" s="36">
        <f t="shared" si="4"/>
        <v>19.101694915254239</v>
      </c>
      <c r="T52" s="62">
        <f>Талас!AA52</f>
        <v>6.25</v>
      </c>
      <c r="U52" s="62">
        <f>Талас!AB52</f>
        <v>0.43840579710144928</v>
      </c>
      <c r="V52" s="36">
        <f t="shared" si="5"/>
        <v>14.256198347107437</v>
      </c>
      <c r="W52" s="62">
        <f>Токмок!AA52</f>
        <v>3.5</v>
      </c>
      <c r="X52" s="62">
        <f>Токмок!AB52</f>
        <v>0.18840579710144925</v>
      </c>
      <c r="Y52" s="36">
        <f t="shared" si="6"/>
        <v>18.57692307692308</v>
      </c>
      <c r="Z52" s="62">
        <f>'Чолпон-Ата'!AA52</f>
        <v>1.25</v>
      </c>
      <c r="AA52" s="62">
        <f>'Чолпон-Ата'!AB52</f>
        <v>0.45289855072463764</v>
      </c>
      <c r="AB52" s="36">
        <f t="shared" si="7"/>
        <v>2.7600000000000002</v>
      </c>
      <c r="AC52" s="50"/>
      <c r="AD52" s="46">
        <f>KG!Z52</f>
        <v>76.768863026419652</v>
      </c>
      <c r="AE52" s="31"/>
      <c r="AF52" s="36">
        <f t="shared" si="8"/>
        <v>156.75</v>
      </c>
      <c r="AG52" s="36">
        <f t="shared" si="9"/>
        <v>5.9052971558784346</v>
      </c>
      <c r="AH52" s="36">
        <f t="shared" si="10"/>
        <v>26.543964827233637</v>
      </c>
    </row>
    <row r="53" spans="1:34" s="84" customFormat="1">
      <c r="A53" s="93">
        <v>49</v>
      </c>
      <c r="B53" s="67">
        <f>KG!B53</f>
        <v>1202235</v>
      </c>
      <c r="C53" s="92" t="str">
        <f>KG!D53</f>
        <v>MacCoffee Arabica 12*90 gr Jar RU</v>
      </c>
      <c r="D53" s="91">
        <f>KG!C53</f>
        <v>28579</v>
      </c>
      <c r="E53" s="97">
        <f>Бишкек!AA53</f>
        <v>167.33333333333334</v>
      </c>
      <c r="F53" s="46">
        <f>Бишкек!AB53</f>
        <v>0.43478260869565216</v>
      </c>
      <c r="G53" s="36">
        <f t="shared" si="0"/>
        <v>384.86666666666667</v>
      </c>
      <c r="H53" s="62">
        <f>'Джалал-Абад'!AA53</f>
        <v>8.8333333333333339</v>
      </c>
      <c r="I53" s="62">
        <f>'Джалал-Абад'!AB53</f>
        <v>0.16304347826086957</v>
      </c>
      <c r="J53" s="36">
        <f t="shared" si="1"/>
        <v>54.177777777777777</v>
      </c>
      <c r="K53" s="62">
        <f>' Кара-Балта'!AA53:AA101</f>
        <v>7.416666666666667</v>
      </c>
      <c r="L53" s="62">
        <f>' Кара-Балта'!AB53:AB101</f>
        <v>1.8115942028985508E-2</v>
      </c>
      <c r="M53" s="36">
        <f t="shared" si="2"/>
        <v>409.4</v>
      </c>
      <c r="N53" s="62">
        <f>' Каракол'!AA53</f>
        <v>5.75</v>
      </c>
      <c r="O53" s="62">
        <f>' Каракол'!AB53</f>
        <v>7.9710144927536225E-2</v>
      </c>
      <c r="P53" s="36">
        <f t="shared" si="3"/>
        <v>72.13636363636364</v>
      </c>
      <c r="Q53" s="62">
        <f>Ош!AA53</f>
        <v>9.5</v>
      </c>
      <c r="R53" s="62">
        <f>Ош!AB53</f>
        <v>0.42753623188405798</v>
      </c>
      <c r="S53" s="36">
        <f t="shared" si="4"/>
        <v>22.220338983050848</v>
      </c>
      <c r="T53" s="62">
        <f>Талас!AA53</f>
        <v>6</v>
      </c>
      <c r="U53" s="62">
        <f>Талас!AB53</f>
        <v>0.45652173913043476</v>
      </c>
      <c r="V53" s="36">
        <f t="shared" si="5"/>
        <v>13.142857142857144</v>
      </c>
      <c r="W53" s="62">
        <f>Токмок!AA53</f>
        <v>5</v>
      </c>
      <c r="X53" s="62">
        <f>Токмок!AB53</f>
        <v>0.19565217391304349</v>
      </c>
      <c r="Y53" s="36">
        <f t="shared" si="6"/>
        <v>25.555555555555554</v>
      </c>
      <c r="Z53" s="62">
        <f>'Чолпон-Ата'!AA53</f>
        <v>3.4166666666666665</v>
      </c>
      <c r="AA53" s="62">
        <f>'Чолпон-Ата'!AB53</f>
        <v>0.36594202898550721</v>
      </c>
      <c r="AB53" s="36">
        <f t="shared" si="7"/>
        <v>9.3366336633663369</v>
      </c>
      <c r="AC53" s="50"/>
      <c r="AD53" s="46">
        <f>KG!Z53</f>
        <v>63.148952797223352</v>
      </c>
      <c r="AE53" s="31"/>
      <c r="AF53" s="36">
        <f t="shared" si="8"/>
        <v>213.25</v>
      </c>
      <c r="AG53" s="36">
        <f t="shared" si="9"/>
        <v>4.8576117536325656</v>
      </c>
      <c r="AH53" s="36">
        <f t="shared" si="10"/>
        <v>43.900173751129813</v>
      </c>
    </row>
    <row r="54" spans="1:34" s="84" customFormat="1">
      <c r="A54" s="93">
        <v>50</v>
      </c>
      <c r="B54" s="67">
        <f>KG!B54</f>
        <v>1202090</v>
      </c>
      <c r="C54" s="92" t="str">
        <f>KG!D54</f>
        <v>MacCoffee Gold Stick 12*30*1,8 gr</v>
      </c>
      <c r="D54" s="91">
        <f>KG!C54</f>
        <v>33100</v>
      </c>
      <c r="E54" s="97">
        <f>Бишкек!AA54</f>
        <v>106</v>
      </c>
      <c r="F54" s="46">
        <f>Бишкек!AB54</f>
        <v>0.8188405797101449</v>
      </c>
      <c r="G54" s="36">
        <f t="shared" si="0"/>
        <v>129.45132743362834</v>
      </c>
      <c r="H54" s="62">
        <f>'Джалал-Абад'!AA54</f>
        <v>13.833333333333334</v>
      </c>
      <c r="I54" s="62">
        <f>'Джалал-Абад'!AB54</f>
        <v>0.44565217391304346</v>
      </c>
      <c r="J54" s="36">
        <f t="shared" si="1"/>
        <v>31.040650406504067</v>
      </c>
      <c r="K54" s="62">
        <f>' Кара-Балта'!AA54:AA102</f>
        <v>1.25</v>
      </c>
      <c r="L54" s="62">
        <f>' Кара-Балта'!AB54:AB102</f>
        <v>0.16666666666666669</v>
      </c>
      <c r="M54" s="36">
        <f t="shared" si="2"/>
        <v>7.4999999999999991</v>
      </c>
      <c r="N54" s="62">
        <f>' Каракол'!AA54</f>
        <v>3.5833333333333335</v>
      </c>
      <c r="O54" s="62">
        <f>' Каракол'!AB54</f>
        <v>0.14130434782608695</v>
      </c>
      <c r="P54" s="36">
        <f t="shared" si="3"/>
        <v>25.358974358974361</v>
      </c>
      <c r="Q54" s="62">
        <f>Ош!AA54</f>
        <v>6.416666666666667</v>
      </c>
      <c r="R54" s="62">
        <f>Ош!AB54</f>
        <v>0.39855072463768115</v>
      </c>
      <c r="S54" s="36">
        <f t="shared" si="4"/>
        <v>16.100000000000001</v>
      </c>
      <c r="T54" s="62">
        <f>Талас!AA54</f>
        <v>4.75</v>
      </c>
      <c r="U54" s="62">
        <f>Талас!AB54</f>
        <v>6.8840579710144928E-2</v>
      </c>
      <c r="V54" s="36">
        <f t="shared" si="5"/>
        <v>69</v>
      </c>
      <c r="W54" s="62">
        <f>Токмок!AA54</f>
        <v>6.583333333333333</v>
      </c>
      <c r="X54" s="62">
        <f>Токмок!AB54</f>
        <v>0.27898550724637683</v>
      </c>
      <c r="Y54" s="36">
        <f t="shared" si="6"/>
        <v>23.597402597402596</v>
      </c>
      <c r="Z54" s="62">
        <f>'Чолпон-Ата'!AA54</f>
        <v>11.416666666666666</v>
      </c>
      <c r="AA54" s="62">
        <f>'Чолпон-Ата'!AB54</f>
        <v>0.34057971014492755</v>
      </c>
      <c r="AB54" s="36">
        <f t="shared" si="7"/>
        <v>33.521276595744681</v>
      </c>
      <c r="AC54" s="50"/>
      <c r="AD54" s="46">
        <f>KG!Z54</f>
        <v>74.506856657180904</v>
      </c>
      <c r="AE54" s="31"/>
      <c r="AF54" s="36">
        <f t="shared" si="8"/>
        <v>153.83333333333331</v>
      </c>
      <c r="AG54" s="36">
        <f t="shared" si="9"/>
        <v>5.7312966659369931</v>
      </c>
      <c r="AH54" s="36">
        <f t="shared" si="10"/>
        <v>26.840930124524196</v>
      </c>
    </row>
    <row r="55" spans="1:34" s="84" customFormat="1">
      <c r="A55" s="93">
        <v>51</v>
      </c>
      <c r="B55" s="67">
        <f>KG!B55</f>
        <v>1103760</v>
      </c>
      <c r="C55" s="92" t="str">
        <f>KG!D55</f>
        <v>MacCoffee Di Torino Salted Caramel 20*20*25,5 gr</v>
      </c>
      <c r="D55" s="91">
        <f>KG!C55</f>
        <v>34535</v>
      </c>
      <c r="E55" s="97">
        <f>Бишкек!AA55</f>
        <v>557.70000000000005</v>
      </c>
      <c r="F55" s="46">
        <f>Бишкек!AB55</f>
        <v>2.2217391304347829</v>
      </c>
      <c r="G55" s="36">
        <f t="shared" si="0"/>
        <v>251.01956947162427</v>
      </c>
      <c r="H55" s="62">
        <f>'Джалал-Абад'!AA55</f>
        <v>48.9</v>
      </c>
      <c r="I55" s="62">
        <f>'Джалал-Абад'!AB55</f>
        <v>0.11739130434782609</v>
      </c>
      <c r="J55" s="36">
        <f t="shared" si="1"/>
        <v>416.55555555555554</v>
      </c>
      <c r="K55" s="62">
        <f>' Кара-Балта'!AA55:AA103</f>
        <v>4.4000000000000004</v>
      </c>
      <c r="L55" s="62">
        <f>' Кара-Балта'!AB55:AB103</f>
        <v>0.11521739130434783</v>
      </c>
      <c r="M55" s="36">
        <f t="shared" si="2"/>
        <v>38.188679245283019</v>
      </c>
      <c r="N55" s="62">
        <f>' Каракол'!AA55</f>
        <v>18.600000000000001</v>
      </c>
      <c r="O55" s="62">
        <f>' Каракол'!AB55</f>
        <v>0.44782608695652176</v>
      </c>
      <c r="P55" s="36">
        <f t="shared" si="3"/>
        <v>41.533980582524272</v>
      </c>
      <c r="Q55" s="62">
        <f>Ош!AA55</f>
        <v>76.75</v>
      </c>
      <c r="R55" s="62">
        <f>Ош!AB55</f>
        <v>0.75</v>
      </c>
      <c r="S55" s="36">
        <f t="shared" si="4"/>
        <v>102.33333333333333</v>
      </c>
      <c r="T55" s="62">
        <f>Талас!AA55</f>
        <v>15.2</v>
      </c>
      <c r="U55" s="62">
        <f>Талас!AB55</f>
        <v>0.2326086956521739</v>
      </c>
      <c r="V55" s="36">
        <f t="shared" si="5"/>
        <v>65.345794392523359</v>
      </c>
      <c r="W55" s="62">
        <f>Токмок!AA55</f>
        <v>9.0500000000000007</v>
      </c>
      <c r="X55" s="62">
        <f>Токмок!AB55</f>
        <v>0.18913043478260869</v>
      </c>
      <c r="Y55" s="36">
        <f t="shared" si="6"/>
        <v>47.850574712643684</v>
      </c>
      <c r="Z55" s="62">
        <f>'Чолпон-Ата'!AA55</f>
        <v>11.85</v>
      </c>
      <c r="AA55" s="62">
        <f>'Чолпон-Ата'!AB55</f>
        <v>0.62608695652173918</v>
      </c>
      <c r="AB55" s="36">
        <f t="shared" si="7"/>
        <v>18.927083333333332</v>
      </c>
      <c r="AC55" s="50"/>
      <c r="AD55" s="46">
        <f>KG!Z55</f>
        <v>240.95291666666131</v>
      </c>
      <c r="AE55" s="31"/>
      <c r="AF55" s="36">
        <f t="shared" si="8"/>
        <v>742.45</v>
      </c>
      <c r="AG55" s="36">
        <f t="shared" si="9"/>
        <v>18.53483974358933</v>
      </c>
      <c r="AH55" s="36">
        <f t="shared" si="10"/>
        <v>40.056995920711543</v>
      </c>
    </row>
    <row r="56" spans="1:34" s="84" customFormat="1">
      <c r="A56" s="93">
        <v>52</v>
      </c>
      <c r="B56" s="67">
        <f>KG!B56</f>
        <v>1101520</v>
      </c>
      <c r="C56" s="92" t="str">
        <f>KG!D56</f>
        <v>MacCoffee Milk Coffee Drink Original 24*240 ml</v>
      </c>
      <c r="D56" s="91">
        <f>KG!C56</f>
        <v>13686</v>
      </c>
      <c r="E56" s="97">
        <f>Бишкек!AA56</f>
        <v>0</v>
      </c>
      <c r="F56" s="46">
        <f>Бишкек!AB56</f>
        <v>0</v>
      </c>
      <c r="G56" s="36">
        <f t="shared" si="0"/>
        <v>0</v>
      </c>
      <c r="H56" s="62">
        <f>'Джалал-Абад'!AA56</f>
        <v>0</v>
      </c>
      <c r="I56" s="62">
        <f>'Джалал-Абад'!AB56</f>
        <v>0</v>
      </c>
      <c r="J56" s="36">
        <f t="shared" si="1"/>
        <v>0</v>
      </c>
      <c r="K56" s="62">
        <f>' Кара-Балта'!AA56:AA104</f>
        <v>0</v>
      </c>
      <c r="L56" s="62">
        <f>' Кара-Балта'!AB56:AB104</f>
        <v>0</v>
      </c>
      <c r="M56" s="36">
        <f t="shared" si="2"/>
        <v>0</v>
      </c>
      <c r="N56" s="62">
        <f>' Каракол'!AA56</f>
        <v>0</v>
      </c>
      <c r="O56" s="62">
        <f>' Каракол'!AB56</f>
        <v>1.8115942028985505E-3</v>
      </c>
      <c r="P56" s="36">
        <f t="shared" si="3"/>
        <v>0</v>
      </c>
      <c r="Q56" s="62">
        <f>Ош!AA56</f>
        <v>0</v>
      </c>
      <c r="R56" s="62">
        <f>Ош!AB56</f>
        <v>0</v>
      </c>
      <c r="S56" s="36">
        <f t="shared" si="4"/>
        <v>0</v>
      </c>
      <c r="T56" s="62">
        <f>Талас!AA56</f>
        <v>0</v>
      </c>
      <c r="U56" s="62">
        <f>Талас!AB56</f>
        <v>0</v>
      </c>
      <c r="V56" s="36">
        <f t="shared" si="5"/>
        <v>0</v>
      </c>
      <c r="W56" s="62">
        <f>Токмок!AA56</f>
        <v>0</v>
      </c>
      <c r="X56" s="62">
        <f>Токмок!AB56</f>
        <v>0</v>
      </c>
      <c r="Y56" s="36">
        <f t="shared" si="6"/>
        <v>0</v>
      </c>
      <c r="Z56" s="62">
        <f>'Чолпон-Ата'!AA56</f>
        <v>0</v>
      </c>
      <c r="AA56" s="62">
        <f>'Чолпон-Ата'!AB56</f>
        <v>0</v>
      </c>
      <c r="AB56" s="36">
        <f t="shared" si="7"/>
        <v>0</v>
      </c>
      <c r="AC56" s="50"/>
      <c r="AD56" s="46">
        <f>KG!Z56</f>
        <v>0</v>
      </c>
      <c r="AE56" s="31"/>
      <c r="AF56" s="36">
        <f t="shared" si="8"/>
        <v>0</v>
      </c>
      <c r="AG56" s="36">
        <f t="shared" si="9"/>
        <v>0</v>
      </c>
      <c r="AH56" s="36">
        <f t="shared" si="10"/>
        <v>0</v>
      </c>
    </row>
    <row r="57" spans="1:34" s="84" customFormat="1">
      <c r="A57" s="93">
        <v>53</v>
      </c>
      <c r="B57" s="67" t="str">
        <f>KG!B57</f>
        <v xml:space="preserve">12024001   </v>
      </c>
      <c r="C57" s="92" t="str">
        <f>KG!D57</f>
        <v>MacCoffee DiTorino Espresso 10*70 gr Pouch</v>
      </c>
      <c r="D57" s="91">
        <f>KG!C57</f>
        <v>39257</v>
      </c>
      <c r="E57" s="97">
        <f>Бишкек!AA57</f>
        <v>97.1</v>
      </c>
      <c r="F57" s="46">
        <f>Бишкек!AB57</f>
        <v>0.24782608695652175</v>
      </c>
      <c r="G57" s="36">
        <f t="shared" si="0"/>
        <v>391.80701754385962</v>
      </c>
      <c r="H57" s="62">
        <f>'Джалал-Абад'!AA57</f>
        <v>15.8</v>
      </c>
      <c r="I57" s="62">
        <f>'Джалал-Абад'!AB57</f>
        <v>5.2173913043478258E-2</v>
      </c>
      <c r="J57" s="36">
        <f t="shared" si="1"/>
        <v>302.83333333333337</v>
      </c>
      <c r="K57" s="62">
        <f>' Кара-Балта'!AA57:AA105</f>
        <v>7.8</v>
      </c>
      <c r="L57" s="62">
        <f>' Кара-Балта'!AB57:AB105</f>
        <v>6.9565217391304349E-2</v>
      </c>
      <c r="M57" s="36">
        <f t="shared" si="2"/>
        <v>112.125</v>
      </c>
      <c r="N57" s="62">
        <f>' Каракол'!AA57</f>
        <v>9.6999999999999993</v>
      </c>
      <c r="O57" s="62">
        <f>' Каракол'!AB57</f>
        <v>1.7391304347826087E-2</v>
      </c>
      <c r="P57" s="36">
        <f t="shared" si="3"/>
        <v>557.75</v>
      </c>
      <c r="Q57" s="62">
        <f>Ош!AA57</f>
        <v>16.100000000000001</v>
      </c>
      <c r="R57" s="62">
        <f>Ош!AB57</f>
        <v>7.3913043478260873E-2</v>
      </c>
      <c r="S57" s="36">
        <f t="shared" si="4"/>
        <v>217.82352941176472</v>
      </c>
      <c r="T57" s="62">
        <f>Талас!AA57</f>
        <v>13.5</v>
      </c>
      <c r="U57" s="62">
        <f>Талас!AB57</f>
        <v>0.1217391304347826</v>
      </c>
      <c r="V57" s="36">
        <f t="shared" si="5"/>
        <v>110.89285714285715</v>
      </c>
      <c r="W57" s="62">
        <f>Токмок!AA57</f>
        <v>10.3</v>
      </c>
      <c r="X57" s="62">
        <f>Токмок!AB57</f>
        <v>0.13478260869565217</v>
      </c>
      <c r="Y57" s="36">
        <f t="shared" si="6"/>
        <v>76.41935483870968</v>
      </c>
      <c r="Z57" s="62">
        <f>'Чолпон-Ата'!AA57</f>
        <v>12.7</v>
      </c>
      <c r="AA57" s="62">
        <f>'Чолпон-Ата'!AB57</f>
        <v>0.17391304347826086</v>
      </c>
      <c r="AB57" s="36">
        <f t="shared" si="7"/>
        <v>73.024999999999991</v>
      </c>
      <c r="AC57" s="50"/>
      <c r="AD57" s="46">
        <f>KG!Z57</f>
        <v>63.730000000000004</v>
      </c>
      <c r="AE57" s="31"/>
      <c r="AF57" s="36">
        <f t="shared" si="8"/>
        <v>182.99999999999997</v>
      </c>
      <c r="AG57" s="36">
        <f t="shared" si="9"/>
        <v>4.9023076923076925</v>
      </c>
      <c r="AH57" s="36">
        <f t="shared" si="10"/>
        <v>37.329358230032945</v>
      </c>
    </row>
    <row r="58" spans="1:34" s="84" customFormat="1">
      <c r="A58" s="93">
        <v>54</v>
      </c>
      <c r="B58" s="67">
        <f>KG!B58</f>
        <v>12024002</v>
      </c>
      <c r="C58" s="92" t="str">
        <f>KG!D58</f>
        <v>MacCoffee DiTorino Espresso 6*90 gr Jar</v>
      </c>
      <c r="D58" s="91">
        <f>KG!C58</f>
        <v>39258</v>
      </c>
      <c r="E58" s="97">
        <f>Бишкек!AA58</f>
        <v>95.833333333333329</v>
      </c>
      <c r="F58" s="46">
        <f>Бишкек!AB58</f>
        <v>0.22463768115942032</v>
      </c>
      <c r="G58" s="36">
        <f t="shared" si="0"/>
        <v>426.61290322580641</v>
      </c>
      <c r="H58" s="62">
        <f>'Джалал-Абад'!AA58</f>
        <v>16.5</v>
      </c>
      <c r="I58" s="62">
        <f>'Джалал-Абад'!AB58</f>
        <v>0.28260869565217389</v>
      </c>
      <c r="J58" s="36">
        <f t="shared" si="1"/>
        <v>58.384615384615387</v>
      </c>
      <c r="K58" s="62">
        <f>' Кара-Балта'!AA58:AA106</f>
        <v>13.333333333333334</v>
      </c>
      <c r="L58" s="62">
        <f>' Кара-Балта'!AB58:AB106</f>
        <v>7.2463768115942032E-2</v>
      </c>
      <c r="M58" s="36">
        <f t="shared" si="2"/>
        <v>184</v>
      </c>
      <c r="N58" s="62">
        <f>' Каракол'!AA58</f>
        <v>7.833333333333333</v>
      </c>
      <c r="O58" s="62">
        <f>' Каракол'!AB58</f>
        <v>1.4492753623188404E-2</v>
      </c>
      <c r="P58" s="36">
        <f t="shared" si="3"/>
        <v>540.5</v>
      </c>
      <c r="Q58" s="62">
        <f>Ош!AA58</f>
        <v>7.333333333333333</v>
      </c>
      <c r="R58" s="62">
        <f>Ош!AB58</f>
        <v>0.55072463768115942</v>
      </c>
      <c r="S58" s="36">
        <f t="shared" si="4"/>
        <v>13.315789473684211</v>
      </c>
      <c r="T58" s="62">
        <f>Талас!AA58</f>
        <v>5.666666666666667</v>
      </c>
      <c r="U58" s="62">
        <f>Талас!AB58</f>
        <v>0.18840579710144925</v>
      </c>
      <c r="V58" s="36">
        <f t="shared" si="5"/>
        <v>30.076923076923084</v>
      </c>
      <c r="W58" s="62">
        <f>Токмок!AA58</f>
        <v>17</v>
      </c>
      <c r="X58" s="62">
        <f>Токмок!AB58</f>
        <v>0.26811594202898553</v>
      </c>
      <c r="Y58" s="36">
        <f t="shared" si="6"/>
        <v>63.405405405405396</v>
      </c>
      <c r="Z58" s="62">
        <f>'Чолпон-Ата'!AA58</f>
        <v>11.5</v>
      </c>
      <c r="AA58" s="62">
        <f>'Чолпон-Ата'!AB58</f>
        <v>0.36231884057971014</v>
      </c>
      <c r="AB58" s="36">
        <f t="shared" si="7"/>
        <v>31.74</v>
      </c>
      <c r="AC58" s="50"/>
      <c r="AD58" s="46">
        <f>KG!Z58</f>
        <v>103.85</v>
      </c>
      <c r="AE58" s="31"/>
      <c r="AF58" s="36">
        <f t="shared" si="8"/>
        <v>175</v>
      </c>
      <c r="AG58" s="36">
        <f t="shared" si="9"/>
        <v>7.9884615384615376</v>
      </c>
      <c r="AH58" s="36">
        <f t="shared" si="10"/>
        <v>21.906596051998076</v>
      </c>
    </row>
    <row r="59" spans="1:34">
      <c r="A59" s="120" t="s">
        <v>15</v>
      </c>
      <c r="B59" s="120"/>
      <c r="C59" s="120"/>
      <c r="D59" s="91">
        <f>KG!C59</f>
        <v>0</v>
      </c>
      <c r="E59" s="96">
        <f>SUM(E5:E58)</f>
        <v>12228.983750000003</v>
      </c>
      <c r="F59" s="96">
        <f>SUM(F5:F58)</f>
        <v>131.84670186335401</v>
      </c>
      <c r="G59" s="78">
        <f>E59/F59</f>
        <v>92.75153323648648</v>
      </c>
      <c r="H59" s="66">
        <f>SUM(H5:H58)</f>
        <v>728.70409523809531</v>
      </c>
      <c r="I59" s="66">
        <f>SUM(I5:I58)</f>
        <v>17.035432712215325</v>
      </c>
      <c r="J59" s="78">
        <f>H59/I59</f>
        <v>42.775790175002427</v>
      </c>
      <c r="K59" s="66">
        <f>SUM(K5:K58)</f>
        <v>349.83547619047619</v>
      </c>
      <c r="L59" s="66">
        <f>SUM(L5:L58)</f>
        <v>10.30464026915114</v>
      </c>
      <c r="M59" s="78">
        <f>K59/L59</f>
        <v>33.949314779844755</v>
      </c>
      <c r="N59" s="66">
        <f>SUM(N5:N58)</f>
        <v>493.0604961904761</v>
      </c>
      <c r="O59" s="66">
        <f>SUM(O5:O58)</f>
        <v>17.667950310559</v>
      </c>
      <c r="P59" s="78">
        <f>N59/O59</f>
        <v>27.90705698871054</v>
      </c>
      <c r="Q59" s="66">
        <f>SUM(Q5:Q58)</f>
        <v>1079.3932380952381</v>
      </c>
      <c r="R59" s="66">
        <f>SUM(R5:R58)</f>
        <v>45.342167701863346</v>
      </c>
      <c r="S59" s="78">
        <f>Q59/R59</f>
        <v>23.805505841549788</v>
      </c>
      <c r="T59" s="66">
        <f>SUM(T5:T58)</f>
        <v>463.75219047619049</v>
      </c>
      <c r="U59" s="66">
        <f>SUM(U5:U58)</f>
        <v>12.060548654244304</v>
      </c>
      <c r="V59" s="78">
        <f>T59/U59</f>
        <v>38.451997812967534</v>
      </c>
      <c r="W59" s="66">
        <f>SUM(W5:W58)</f>
        <v>697.58752857142838</v>
      </c>
      <c r="X59" s="66">
        <f>SUM(X5:X58)</f>
        <v>31.387712215320903</v>
      </c>
      <c r="Y59" s="78">
        <f>W59/X59</f>
        <v>22.2248606010515</v>
      </c>
      <c r="Z59" s="66">
        <f>SUM(Z5:Z58)</f>
        <v>416.21607142857141</v>
      </c>
      <c r="AA59" s="66">
        <f>SUM(AA5:AA58)</f>
        <v>32.90989648033127</v>
      </c>
      <c r="AB59" s="78">
        <f>Z59/AA59</f>
        <v>12.647140098946364</v>
      </c>
      <c r="AC59" s="50"/>
      <c r="AD59" s="71">
        <f>SUM(AD5:AD58)</f>
        <v>10236.486847973983</v>
      </c>
      <c r="AE59" s="31"/>
      <c r="AF59" s="66">
        <f>SUM(AF5:AF58)</f>
        <v>16457.532846190476</v>
      </c>
      <c r="AG59" s="66">
        <f>SUM(AG5:AG58)</f>
        <v>787.42206522876779</v>
      </c>
      <c r="AH59" s="56">
        <f>AF59/AG59</f>
        <v>20.900522823689364</v>
      </c>
    </row>
    <row r="60" spans="1:34">
      <c r="A60" s="121" t="s">
        <v>16</v>
      </c>
      <c r="B60" s="121"/>
      <c r="C60" s="121"/>
      <c r="D60" s="91">
        <f>KG!C60</f>
        <v>0</v>
      </c>
      <c r="E60" s="63"/>
      <c r="H60" s="63"/>
      <c r="K60" s="63"/>
      <c r="N60" s="63"/>
      <c r="Q60" s="63"/>
      <c r="T60" s="63"/>
      <c r="W60" s="63"/>
      <c r="Z60" s="63"/>
      <c r="AC60" s="50"/>
      <c r="AD60" s="50"/>
      <c r="AE60" s="31"/>
    </row>
    <row r="61" spans="1:34">
      <c r="A61" s="122" t="s">
        <v>14</v>
      </c>
      <c r="B61" s="122"/>
      <c r="C61" s="122"/>
      <c r="D61" s="91">
        <f>KG!C61</f>
        <v>0</v>
      </c>
      <c r="AC61" s="50"/>
      <c r="AD61" s="50"/>
      <c r="AE61" s="31"/>
    </row>
    <row r="62" spans="1:34">
      <c r="AD62" s="81"/>
    </row>
    <row r="65" spans="5:30"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 s="63"/>
    </row>
  </sheetData>
  <autoFilter ref="A4:AH61"/>
  <mergeCells count="11">
    <mergeCell ref="K2:M2"/>
    <mergeCell ref="A59:C59"/>
    <mergeCell ref="A60:C60"/>
    <mergeCell ref="A61:C61"/>
    <mergeCell ref="E2:G2"/>
    <mergeCell ref="H2:J2"/>
    <mergeCell ref="N2:P2"/>
    <mergeCell ref="Q2:S2"/>
    <mergeCell ref="T2:V2"/>
    <mergeCell ref="W2:Y2"/>
    <mergeCell ref="Z2:AB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zoomScale="70" zoomScaleNormal="70" workbookViewId="0">
      <pane xSplit="13" ySplit="17" topLeftCell="N50" activePane="bottomRight" state="frozen"/>
      <selection pane="topRight" activeCell="N1" sqref="N1"/>
      <selection pane="bottomLeft" activeCell="A19" sqref="A19"/>
      <selection pane="bottomRight" activeCell="O69" sqref="O69"/>
    </sheetView>
  </sheetViews>
  <sheetFormatPr defaultRowHeight="15"/>
  <cols>
    <col min="1" max="1" width="6.7109375" bestFit="1" customWidth="1"/>
    <col min="2" max="2" width="10.140625" customWidth="1"/>
    <col min="4" max="4" width="62.42578125" customWidth="1"/>
    <col min="5" max="5" width="9.28515625" bestFit="1" customWidth="1"/>
    <col min="6" max="6" width="9.28515625" customWidth="1"/>
    <col min="7" max="7" width="10.140625" bestFit="1" customWidth="1"/>
    <col min="8" max="8" width="9.28515625" bestFit="1" customWidth="1"/>
    <col min="9" max="9" width="9.28515625" customWidth="1"/>
    <col min="10" max="10" width="11.5703125" customWidth="1"/>
    <col min="11" max="11" width="9.28515625" bestFit="1" customWidth="1"/>
    <col min="12" max="12" width="9.28515625" customWidth="1"/>
    <col min="13" max="13" width="12.5703125" customWidth="1"/>
    <col min="14" max="14" width="9.28515625" bestFit="1" customWidth="1"/>
    <col min="15" max="15" width="9.28515625" customWidth="1"/>
    <col min="16" max="17" width="9.28515625" bestFit="1" customWidth="1"/>
    <col min="18" max="18" width="9.28515625" customWidth="1"/>
    <col min="19" max="19" width="10.140625" bestFit="1" customWidth="1"/>
    <col min="21" max="21" width="9.140625" customWidth="1"/>
    <col min="23" max="24" width="13.5703125" hidden="1" customWidth="1"/>
    <col min="25" max="25" width="14.7109375" hidden="1" customWidth="1"/>
    <col min="27" max="27" width="10.5703125" bestFit="1" customWidth="1"/>
    <col min="31" max="31" width="10.28515625" customWidth="1"/>
    <col min="254" max="254" width="6.7109375" bestFit="1" customWidth="1"/>
    <col min="255" max="255" width="10.140625" customWidth="1"/>
    <col min="257" max="257" width="58.5703125" customWidth="1"/>
    <col min="258" max="258" width="9.28515625" bestFit="1" customWidth="1"/>
    <col min="259" max="259" width="9.28515625" customWidth="1"/>
    <col min="260" max="260" width="10.140625" bestFit="1" customWidth="1"/>
    <col min="261" max="261" width="9.28515625" bestFit="1" customWidth="1"/>
    <col min="262" max="262" width="9.28515625" customWidth="1"/>
    <col min="263" max="264" width="9.28515625" bestFit="1" customWidth="1"/>
    <col min="265" max="265" width="9.28515625" customWidth="1"/>
    <col min="266" max="267" width="9.28515625" bestFit="1" customWidth="1"/>
    <col min="268" max="268" width="9.28515625" customWidth="1"/>
    <col min="269" max="270" width="9.28515625" bestFit="1" customWidth="1"/>
    <col min="271" max="271" width="9.28515625" customWidth="1"/>
    <col min="272" max="273" width="9.28515625" bestFit="1" customWidth="1"/>
    <col min="274" max="274" width="9.28515625" customWidth="1"/>
    <col min="275" max="275" width="10.140625" bestFit="1" customWidth="1"/>
    <col min="277" max="277" width="9.140625" customWidth="1"/>
    <col min="510" max="510" width="6.7109375" bestFit="1" customWidth="1"/>
    <col min="511" max="511" width="10.140625" customWidth="1"/>
    <col min="513" max="513" width="58.5703125" customWidth="1"/>
    <col min="514" max="514" width="9.28515625" bestFit="1" customWidth="1"/>
    <col min="515" max="515" width="9.28515625" customWidth="1"/>
    <col min="516" max="516" width="10.140625" bestFit="1" customWidth="1"/>
    <col min="517" max="517" width="9.28515625" bestFit="1" customWidth="1"/>
    <col min="518" max="518" width="9.28515625" customWidth="1"/>
    <col min="519" max="520" width="9.28515625" bestFit="1" customWidth="1"/>
    <col min="521" max="521" width="9.28515625" customWidth="1"/>
    <col min="522" max="523" width="9.28515625" bestFit="1" customWidth="1"/>
    <col min="524" max="524" width="9.28515625" customWidth="1"/>
    <col min="525" max="526" width="9.28515625" bestFit="1" customWidth="1"/>
    <col min="527" max="527" width="9.28515625" customWidth="1"/>
    <col min="528" max="529" width="9.28515625" bestFit="1" customWidth="1"/>
    <col min="530" max="530" width="9.28515625" customWidth="1"/>
    <col min="531" max="531" width="10.140625" bestFit="1" customWidth="1"/>
    <col min="533" max="533" width="9.140625" customWidth="1"/>
    <col min="766" max="766" width="6.7109375" bestFit="1" customWidth="1"/>
    <col min="767" max="767" width="10.140625" customWidth="1"/>
    <col min="769" max="769" width="58.5703125" customWidth="1"/>
    <col min="770" max="770" width="9.28515625" bestFit="1" customWidth="1"/>
    <col min="771" max="771" width="9.28515625" customWidth="1"/>
    <col min="772" max="772" width="10.140625" bestFit="1" customWidth="1"/>
    <col min="773" max="773" width="9.28515625" bestFit="1" customWidth="1"/>
    <col min="774" max="774" width="9.28515625" customWidth="1"/>
    <col min="775" max="776" width="9.28515625" bestFit="1" customWidth="1"/>
    <col min="777" max="777" width="9.28515625" customWidth="1"/>
    <col min="778" max="779" width="9.28515625" bestFit="1" customWidth="1"/>
    <col min="780" max="780" width="9.28515625" customWidth="1"/>
    <col min="781" max="782" width="9.28515625" bestFit="1" customWidth="1"/>
    <col min="783" max="783" width="9.28515625" customWidth="1"/>
    <col min="784" max="785" width="9.28515625" bestFit="1" customWidth="1"/>
    <col min="786" max="786" width="9.28515625" customWidth="1"/>
    <col min="787" max="787" width="10.140625" bestFit="1" customWidth="1"/>
    <col min="789" max="789" width="9.140625" customWidth="1"/>
    <col min="1022" max="1022" width="6.7109375" bestFit="1" customWidth="1"/>
    <col min="1023" max="1023" width="10.140625" customWidth="1"/>
    <col min="1025" max="1025" width="58.5703125" customWidth="1"/>
    <col min="1026" max="1026" width="9.28515625" bestFit="1" customWidth="1"/>
    <col min="1027" max="1027" width="9.28515625" customWidth="1"/>
    <col min="1028" max="1028" width="10.140625" bestFit="1" customWidth="1"/>
    <col min="1029" max="1029" width="9.28515625" bestFit="1" customWidth="1"/>
    <col min="1030" max="1030" width="9.28515625" customWidth="1"/>
    <col min="1031" max="1032" width="9.28515625" bestFit="1" customWidth="1"/>
    <col min="1033" max="1033" width="9.28515625" customWidth="1"/>
    <col min="1034" max="1035" width="9.28515625" bestFit="1" customWidth="1"/>
    <col min="1036" max="1036" width="9.28515625" customWidth="1"/>
    <col min="1037" max="1038" width="9.28515625" bestFit="1" customWidth="1"/>
    <col min="1039" max="1039" width="9.28515625" customWidth="1"/>
    <col min="1040" max="1041" width="9.28515625" bestFit="1" customWidth="1"/>
    <col min="1042" max="1042" width="9.28515625" customWidth="1"/>
    <col min="1043" max="1043" width="10.140625" bestFit="1" customWidth="1"/>
    <col min="1045" max="1045" width="9.140625" customWidth="1"/>
    <col min="1278" max="1278" width="6.7109375" bestFit="1" customWidth="1"/>
    <col min="1279" max="1279" width="10.140625" customWidth="1"/>
    <col min="1281" max="1281" width="58.5703125" customWidth="1"/>
    <col min="1282" max="1282" width="9.28515625" bestFit="1" customWidth="1"/>
    <col min="1283" max="1283" width="9.28515625" customWidth="1"/>
    <col min="1284" max="1284" width="10.140625" bestFit="1" customWidth="1"/>
    <col min="1285" max="1285" width="9.28515625" bestFit="1" customWidth="1"/>
    <col min="1286" max="1286" width="9.28515625" customWidth="1"/>
    <col min="1287" max="1288" width="9.28515625" bestFit="1" customWidth="1"/>
    <col min="1289" max="1289" width="9.28515625" customWidth="1"/>
    <col min="1290" max="1291" width="9.28515625" bestFit="1" customWidth="1"/>
    <col min="1292" max="1292" width="9.28515625" customWidth="1"/>
    <col min="1293" max="1294" width="9.28515625" bestFit="1" customWidth="1"/>
    <col min="1295" max="1295" width="9.28515625" customWidth="1"/>
    <col min="1296" max="1297" width="9.28515625" bestFit="1" customWidth="1"/>
    <col min="1298" max="1298" width="9.28515625" customWidth="1"/>
    <col min="1299" max="1299" width="10.140625" bestFit="1" customWidth="1"/>
    <col min="1301" max="1301" width="9.140625" customWidth="1"/>
    <col min="1534" max="1534" width="6.7109375" bestFit="1" customWidth="1"/>
    <col min="1535" max="1535" width="10.140625" customWidth="1"/>
    <col min="1537" max="1537" width="58.5703125" customWidth="1"/>
    <col min="1538" max="1538" width="9.28515625" bestFit="1" customWidth="1"/>
    <col min="1539" max="1539" width="9.28515625" customWidth="1"/>
    <col min="1540" max="1540" width="10.140625" bestFit="1" customWidth="1"/>
    <col min="1541" max="1541" width="9.28515625" bestFit="1" customWidth="1"/>
    <col min="1542" max="1542" width="9.28515625" customWidth="1"/>
    <col min="1543" max="1544" width="9.28515625" bestFit="1" customWidth="1"/>
    <col min="1545" max="1545" width="9.28515625" customWidth="1"/>
    <col min="1546" max="1547" width="9.28515625" bestFit="1" customWidth="1"/>
    <col min="1548" max="1548" width="9.28515625" customWidth="1"/>
    <col min="1549" max="1550" width="9.28515625" bestFit="1" customWidth="1"/>
    <col min="1551" max="1551" width="9.28515625" customWidth="1"/>
    <col min="1552" max="1553" width="9.28515625" bestFit="1" customWidth="1"/>
    <col min="1554" max="1554" width="9.28515625" customWidth="1"/>
    <col min="1555" max="1555" width="10.140625" bestFit="1" customWidth="1"/>
    <col min="1557" max="1557" width="9.140625" customWidth="1"/>
    <col min="1790" max="1790" width="6.7109375" bestFit="1" customWidth="1"/>
    <col min="1791" max="1791" width="10.140625" customWidth="1"/>
    <col min="1793" max="1793" width="58.5703125" customWidth="1"/>
    <col min="1794" max="1794" width="9.28515625" bestFit="1" customWidth="1"/>
    <col min="1795" max="1795" width="9.28515625" customWidth="1"/>
    <col min="1796" max="1796" width="10.140625" bestFit="1" customWidth="1"/>
    <col min="1797" max="1797" width="9.28515625" bestFit="1" customWidth="1"/>
    <col min="1798" max="1798" width="9.28515625" customWidth="1"/>
    <col min="1799" max="1800" width="9.28515625" bestFit="1" customWidth="1"/>
    <col min="1801" max="1801" width="9.28515625" customWidth="1"/>
    <col min="1802" max="1803" width="9.28515625" bestFit="1" customWidth="1"/>
    <col min="1804" max="1804" width="9.28515625" customWidth="1"/>
    <col min="1805" max="1806" width="9.28515625" bestFit="1" customWidth="1"/>
    <col min="1807" max="1807" width="9.28515625" customWidth="1"/>
    <col min="1808" max="1809" width="9.28515625" bestFit="1" customWidth="1"/>
    <col min="1810" max="1810" width="9.28515625" customWidth="1"/>
    <col min="1811" max="1811" width="10.140625" bestFit="1" customWidth="1"/>
    <col min="1813" max="1813" width="9.140625" customWidth="1"/>
    <col min="2046" max="2046" width="6.7109375" bestFit="1" customWidth="1"/>
    <col min="2047" max="2047" width="10.140625" customWidth="1"/>
    <col min="2049" max="2049" width="58.5703125" customWidth="1"/>
    <col min="2050" max="2050" width="9.28515625" bestFit="1" customWidth="1"/>
    <col min="2051" max="2051" width="9.28515625" customWidth="1"/>
    <col min="2052" max="2052" width="10.140625" bestFit="1" customWidth="1"/>
    <col min="2053" max="2053" width="9.28515625" bestFit="1" customWidth="1"/>
    <col min="2054" max="2054" width="9.28515625" customWidth="1"/>
    <col min="2055" max="2056" width="9.28515625" bestFit="1" customWidth="1"/>
    <col min="2057" max="2057" width="9.28515625" customWidth="1"/>
    <col min="2058" max="2059" width="9.28515625" bestFit="1" customWidth="1"/>
    <col min="2060" max="2060" width="9.28515625" customWidth="1"/>
    <col min="2061" max="2062" width="9.28515625" bestFit="1" customWidth="1"/>
    <col min="2063" max="2063" width="9.28515625" customWidth="1"/>
    <col min="2064" max="2065" width="9.28515625" bestFit="1" customWidth="1"/>
    <col min="2066" max="2066" width="9.28515625" customWidth="1"/>
    <col min="2067" max="2067" width="10.140625" bestFit="1" customWidth="1"/>
    <col min="2069" max="2069" width="9.140625" customWidth="1"/>
    <col min="2302" max="2302" width="6.7109375" bestFit="1" customWidth="1"/>
    <col min="2303" max="2303" width="10.140625" customWidth="1"/>
    <col min="2305" max="2305" width="58.5703125" customWidth="1"/>
    <col min="2306" max="2306" width="9.28515625" bestFit="1" customWidth="1"/>
    <col min="2307" max="2307" width="9.28515625" customWidth="1"/>
    <col min="2308" max="2308" width="10.140625" bestFit="1" customWidth="1"/>
    <col min="2309" max="2309" width="9.28515625" bestFit="1" customWidth="1"/>
    <col min="2310" max="2310" width="9.28515625" customWidth="1"/>
    <col min="2311" max="2312" width="9.28515625" bestFit="1" customWidth="1"/>
    <col min="2313" max="2313" width="9.28515625" customWidth="1"/>
    <col min="2314" max="2315" width="9.28515625" bestFit="1" customWidth="1"/>
    <col min="2316" max="2316" width="9.28515625" customWidth="1"/>
    <col min="2317" max="2318" width="9.28515625" bestFit="1" customWidth="1"/>
    <col min="2319" max="2319" width="9.28515625" customWidth="1"/>
    <col min="2320" max="2321" width="9.28515625" bestFit="1" customWidth="1"/>
    <col min="2322" max="2322" width="9.28515625" customWidth="1"/>
    <col min="2323" max="2323" width="10.140625" bestFit="1" customWidth="1"/>
    <col min="2325" max="2325" width="9.140625" customWidth="1"/>
    <col min="2558" max="2558" width="6.7109375" bestFit="1" customWidth="1"/>
    <col min="2559" max="2559" width="10.140625" customWidth="1"/>
    <col min="2561" max="2561" width="58.5703125" customWidth="1"/>
    <col min="2562" max="2562" width="9.28515625" bestFit="1" customWidth="1"/>
    <col min="2563" max="2563" width="9.28515625" customWidth="1"/>
    <col min="2564" max="2564" width="10.140625" bestFit="1" customWidth="1"/>
    <col min="2565" max="2565" width="9.28515625" bestFit="1" customWidth="1"/>
    <col min="2566" max="2566" width="9.28515625" customWidth="1"/>
    <col min="2567" max="2568" width="9.28515625" bestFit="1" customWidth="1"/>
    <col min="2569" max="2569" width="9.28515625" customWidth="1"/>
    <col min="2570" max="2571" width="9.28515625" bestFit="1" customWidth="1"/>
    <col min="2572" max="2572" width="9.28515625" customWidth="1"/>
    <col min="2573" max="2574" width="9.28515625" bestFit="1" customWidth="1"/>
    <col min="2575" max="2575" width="9.28515625" customWidth="1"/>
    <col min="2576" max="2577" width="9.28515625" bestFit="1" customWidth="1"/>
    <col min="2578" max="2578" width="9.28515625" customWidth="1"/>
    <col min="2579" max="2579" width="10.140625" bestFit="1" customWidth="1"/>
    <col min="2581" max="2581" width="9.140625" customWidth="1"/>
    <col min="2814" max="2814" width="6.7109375" bestFit="1" customWidth="1"/>
    <col min="2815" max="2815" width="10.140625" customWidth="1"/>
    <col min="2817" max="2817" width="58.5703125" customWidth="1"/>
    <col min="2818" max="2818" width="9.28515625" bestFit="1" customWidth="1"/>
    <col min="2819" max="2819" width="9.28515625" customWidth="1"/>
    <col min="2820" max="2820" width="10.140625" bestFit="1" customWidth="1"/>
    <col min="2821" max="2821" width="9.28515625" bestFit="1" customWidth="1"/>
    <col min="2822" max="2822" width="9.28515625" customWidth="1"/>
    <col min="2823" max="2824" width="9.28515625" bestFit="1" customWidth="1"/>
    <col min="2825" max="2825" width="9.28515625" customWidth="1"/>
    <col min="2826" max="2827" width="9.28515625" bestFit="1" customWidth="1"/>
    <col min="2828" max="2828" width="9.28515625" customWidth="1"/>
    <col min="2829" max="2830" width="9.28515625" bestFit="1" customWidth="1"/>
    <col min="2831" max="2831" width="9.28515625" customWidth="1"/>
    <col min="2832" max="2833" width="9.28515625" bestFit="1" customWidth="1"/>
    <col min="2834" max="2834" width="9.28515625" customWidth="1"/>
    <col min="2835" max="2835" width="10.140625" bestFit="1" customWidth="1"/>
    <col min="2837" max="2837" width="9.140625" customWidth="1"/>
    <col min="3070" max="3070" width="6.7109375" bestFit="1" customWidth="1"/>
    <col min="3071" max="3071" width="10.140625" customWidth="1"/>
    <col min="3073" max="3073" width="58.5703125" customWidth="1"/>
    <col min="3074" max="3074" width="9.28515625" bestFit="1" customWidth="1"/>
    <col min="3075" max="3075" width="9.28515625" customWidth="1"/>
    <col min="3076" max="3076" width="10.140625" bestFit="1" customWidth="1"/>
    <col min="3077" max="3077" width="9.28515625" bestFit="1" customWidth="1"/>
    <col min="3078" max="3078" width="9.28515625" customWidth="1"/>
    <col min="3079" max="3080" width="9.28515625" bestFit="1" customWidth="1"/>
    <col min="3081" max="3081" width="9.28515625" customWidth="1"/>
    <col min="3082" max="3083" width="9.28515625" bestFit="1" customWidth="1"/>
    <col min="3084" max="3084" width="9.28515625" customWidth="1"/>
    <col min="3085" max="3086" width="9.28515625" bestFit="1" customWidth="1"/>
    <col min="3087" max="3087" width="9.28515625" customWidth="1"/>
    <col min="3088" max="3089" width="9.28515625" bestFit="1" customWidth="1"/>
    <col min="3090" max="3090" width="9.28515625" customWidth="1"/>
    <col min="3091" max="3091" width="10.140625" bestFit="1" customWidth="1"/>
    <col min="3093" max="3093" width="9.140625" customWidth="1"/>
    <col min="3326" max="3326" width="6.7109375" bestFit="1" customWidth="1"/>
    <col min="3327" max="3327" width="10.140625" customWidth="1"/>
    <col min="3329" max="3329" width="58.5703125" customWidth="1"/>
    <col min="3330" max="3330" width="9.28515625" bestFit="1" customWidth="1"/>
    <col min="3331" max="3331" width="9.28515625" customWidth="1"/>
    <col min="3332" max="3332" width="10.140625" bestFit="1" customWidth="1"/>
    <col min="3333" max="3333" width="9.28515625" bestFit="1" customWidth="1"/>
    <col min="3334" max="3334" width="9.28515625" customWidth="1"/>
    <col min="3335" max="3336" width="9.28515625" bestFit="1" customWidth="1"/>
    <col min="3337" max="3337" width="9.28515625" customWidth="1"/>
    <col min="3338" max="3339" width="9.28515625" bestFit="1" customWidth="1"/>
    <col min="3340" max="3340" width="9.28515625" customWidth="1"/>
    <col min="3341" max="3342" width="9.28515625" bestFit="1" customWidth="1"/>
    <col min="3343" max="3343" width="9.28515625" customWidth="1"/>
    <col min="3344" max="3345" width="9.28515625" bestFit="1" customWidth="1"/>
    <col min="3346" max="3346" width="9.28515625" customWidth="1"/>
    <col min="3347" max="3347" width="10.140625" bestFit="1" customWidth="1"/>
    <col min="3349" max="3349" width="9.140625" customWidth="1"/>
    <col min="3582" max="3582" width="6.7109375" bestFit="1" customWidth="1"/>
    <col min="3583" max="3583" width="10.140625" customWidth="1"/>
    <col min="3585" max="3585" width="58.5703125" customWidth="1"/>
    <col min="3586" max="3586" width="9.28515625" bestFit="1" customWidth="1"/>
    <col min="3587" max="3587" width="9.28515625" customWidth="1"/>
    <col min="3588" max="3588" width="10.140625" bestFit="1" customWidth="1"/>
    <col min="3589" max="3589" width="9.28515625" bestFit="1" customWidth="1"/>
    <col min="3590" max="3590" width="9.28515625" customWidth="1"/>
    <col min="3591" max="3592" width="9.28515625" bestFit="1" customWidth="1"/>
    <col min="3593" max="3593" width="9.28515625" customWidth="1"/>
    <col min="3594" max="3595" width="9.28515625" bestFit="1" customWidth="1"/>
    <col min="3596" max="3596" width="9.28515625" customWidth="1"/>
    <col min="3597" max="3598" width="9.28515625" bestFit="1" customWidth="1"/>
    <col min="3599" max="3599" width="9.28515625" customWidth="1"/>
    <col min="3600" max="3601" width="9.28515625" bestFit="1" customWidth="1"/>
    <col min="3602" max="3602" width="9.28515625" customWidth="1"/>
    <col min="3603" max="3603" width="10.140625" bestFit="1" customWidth="1"/>
    <col min="3605" max="3605" width="9.140625" customWidth="1"/>
    <col min="3838" max="3838" width="6.7109375" bestFit="1" customWidth="1"/>
    <col min="3839" max="3839" width="10.140625" customWidth="1"/>
    <col min="3841" max="3841" width="58.5703125" customWidth="1"/>
    <col min="3842" max="3842" width="9.28515625" bestFit="1" customWidth="1"/>
    <col min="3843" max="3843" width="9.28515625" customWidth="1"/>
    <col min="3844" max="3844" width="10.140625" bestFit="1" customWidth="1"/>
    <col min="3845" max="3845" width="9.28515625" bestFit="1" customWidth="1"/>
    <col min="3846" max="3846" width="9.28515625" customWidth="1"/>
    <col min="3847" max="3848" width="9.28515625" bestFit="1" customWidth="1"/>
    <col min="3849" max="3849" width="9.28515625" customWidth="1"/>
    <col min="3850" max="3851" width="9.28515625" bestFit="1" customWidth="1"/>
    <col min="3852" max="3852" width="9.28515625" customWidth="1"/>
    <col min="3853" max="3854" width="9.28515625" bestFit="1" customWidth="1"/>
    <col min="3855" max="3855" width="9.28515625" customWidth="1"/>
    <col min="3856" max="3857" width="9.28515625" bestFit="1" customWidth="1"/>
    <col min="3858" max="3858" width="9.28515625" customWidth="1"/>
    <col min="3859" max="3859" width="10.140625" bestFit="1" customWidth="1"/>
    <col min="3861" max="3861" width="9.140625" customWidth="1"/>
    <col min="4094" max="4094" width="6.7109375" bestFit="1" customWidth="1"/>
    <col min="4095" max="4095" width="10.140625" customWidth="1"/>
    <col min="4097" max="4097" width="58.5703125" customWidth="1"/>
    <col min="4098" max="4098" width="9.28515625" bestFit="1" customWidth="1"/>
    <col min="4099" max="4099" width="9.28515625" customWidth="1"/>
    <col min="4100" max="4100" width="10.140625" bestFit="1" customWidth="1"/>
    <col min="4101" max="4101" width="9.28515625" bestFit="1" customWidth="1"/>
    <col min="4102" max="4102" width="9.28515625" customWidth="1"/>
    <col min="4103" max="4104" width="9.28515625" bestFit="1" customWidth="1"/>
    <col min="4105" max="4105" width="9.28515625" customWidth="1"/>
    <col min="4106" max="4107" width="9.28515625" bestFit="1" customWidth="1"/>
    <col min="4108" max="4108" width="9.28515625" customWidth="1"/>
    <col min="4109" max="4110" width="9.28515625" bestFit="1" customWidth="1"/>
    <col min="4111" max="4111" width="9.28515625" customWidth="1"/>
    <col min="4112" max="4113" width="9.28515625" bestFit="1" customWidth="1"/>
    <col min="4114" max="4114" width="9.28515625" customWidth="1"/>
    <col min="4115" max="4115" width="10.140625" bestFit="1" customWidth="1"/>
    <col min="4117" max="4117" width="9.140625" customWidth="1"/>
    <col min="4350" max="4350" width="6.7109375" bestFit="1" customWidth="1"/>
    <col min="4351" max="4351" width="10.140625" customWidth="1"/>
    <col min="4353" max="4353" width="58.5703125" customWidth="1"/>
    <col min="4354" max="4354" width="9.28515625" bestFit="1" customWidth="1"/>
    <col min="4355" max="4355" width="9.28515625" customWidth="1"/>
    <col min="4356" max="4356" width="10.140625" bestFit="1" customWidth="1"/>
    <col min="4357" max="4357" width="9.28515625" bestFit="1" customWidth="1"/>
    <col min="4358" max="4358" width="9.28515625" customWidth="1"/>
    <col min="4359" max="4360" width="9.28515625" bestFit="1" customWidth="1"/>
    <col min="4361" max="4361" width="9.28515625" customWidth="1"/>
    <col min="4362" max="4363" width="9.28515625" bestFit="1" customWidth="1"/>
    <col min="4364" max="4364" width="9.28515625" customWidth="1"/>
    <col min="4365" max="4366" width="9.28515625" bestFit="1" customWidth="1"/>
    <col min="4367" max="4367" width="9.28515625" customWidth="1"/>
    <col min="4368" max="4369" width="9.28515625" bestFit="1" customWidth="1"/>
    <col min="4370" max="4370" width="9.28515625" customWidth="1"/>
    <col min="4371" max="4371" width="10.140625" bestFit="1" customWidth="1"/>
    <col min="4373" max="4373" width="9.140625" customWidth="1"/>
    <col min="4606" max="4606" width="6.7109375" bestFit="1" customWidth="1"/>
    <col min="4607" max="4607" width="10.140625" customWidth="1"/>
    <col min="4609" max="4609" width="58.5703125" customWidth="1"/>
    <col min="4610" max="4610" width="9.28515625" bestFit="1" customWidth="1"/>
    <col min="4611" max="4611" width="9.28515625" customWidth="1"/>
    <col min="4612" max="4612" width="10.140625" bestFit="1" customWidth="1"/>
    <col min="4613" max="4613" width="9.28515625" bestFit="1" customWidth="1"/>
    <col min="4614" max="4614" width="9.28515625" customWidth="1"/>
    <col min="4615" max="4616" width="9.28515625" bestFit="1" customWidth="1"/>
    <col min="4617" max="4617" width="9.28515625" customWidth="1"/>
    <col min="4618" max="4619" width="9.28515625" bestFit="1" customWidth="1"/>
    <col min="4620" max="4620" width="9.28515625" customWidth="1"/>
    <col min="4621" max="4622" width="9.28515625" bestFit="1" customWidth="1"/>
    <col min="4623" max="4623" width="9.28515625" customWidth="1"/>
    <col min="4624" max="4625" width="9.28515625" bestFit="1" customWidth="1"/>
    <col min="4626" max="4626" width="9.28515625" customWidth="1"/>
    <col min="4627" max="4627" width="10.140625" bestFit="1" customWidth="1"/>
    <col min="4629" max="4629" width="9.140625" customWidth="1"/>
    <col min="4862" max="4862" width="6.7109375" bestFit="1" customWidth="1"/>
    <col min="4863" max="4863" width="10.140625" customWidth="1"/>
    <col min="4865" max="4865" width="58.5703125" customWidth="1"/>
    <col min="4866" max="4866" width="9.28515625" bestFit="1" customWidth="1"/>
    <col min="4867" max="4867" width="9.28515625" customWidth="1"/>
    <col min="4868" max="4868" width="10.140625" bestFit="1" customWidth="1"/>
    <col min="4869" max="4869" width="9.28515625" bestFit="1" customWidth="1"/>
    <col min="4870" max="4870" width="9.28515625" customWidth="1"/>
    <col min="4871" max="4872" width="9.28515625" bestFit="1" customWidth="1"/>
    <col min="4873" max="4873" width="9.28515625" customWidth="1"/>
    <col min="4874" max="4875" width="9.28515625" bestFit="1" customWidth="1"/>
    <col min="4876" max="4876" width="9.28515625" customWidth="1"/>
    <col min="4877" max="4878" width="9.28515625" bestFit="1" customWidth="1"/>
    <col min="4879" max="4879" width="9.28515625" customWidth="1"/>
    <col min="4880" max="4881" width="9.28515625" bestFit="1" customWidth="1"/>
    <col min="4882" max="4882" width="9.28515625" customWidth="1"/>
    <col min="4883" max="4883" width="10.140625" bestFit="1" customWidth="1"/>
    <col min="4885" max="4885" width="9.140625" customWidth="1"/>
    <col min="5118" max="5118" width="6.7109375" bestFit="1" customWidth="1"/>
    <col min="5119" max="5119" width="10.140625" customWidth="1"/>
    <col min="5121" max="5121" width="58.5703125" customWidth="1"/>
    <col min="5122" max="5122" width="9.28515625" bestFit="1" customWidth="1"/>
    <col min="5123" max="5123" width="9.28515625" customWidth="1"/>
    <col min="5124" max="5124" width="10.140625" bestFit="1" customWidth="1"/>
    <col min="5125" max="5125" width="9.28515625" bestFit="1" customWidth="1"/>
    <col min="5126" max="5126" width="9.28515625" customWidth="1"/>
    <col min="5127" max="5128" width="9.28515625" bestFit="1" customWidth="1"/>
    <col min="5129" max="5129" width="9.28515625" customWidth="1"/>
    <col min="5130" max="5131" width="9.28515625" bestFit="1" customWidth="1"/>
    <col min="5132" max="5132" width="9.28515625" customWidth="1"/>
    <col min="5133" max="5134" width="9.28515625" bestFit="1" customWidth="1"/>
    <col min="5135" max="5135" width="9.28515625" customWidth="1"/>
    <col min="5136" max="5137" width="9.28515625" bestFit="1" customWidth="1"/>
    <col min="5138" max="5138" width="9.28515625" customWidth="1"/>
    <col min="5139" max="5139" width="10.140625" bestFit="1" customWidth="1"/>
    <col min="5141" max="5141" width="9.140625" customWidth="1"/>
    <col min="5374" max="5374" width="6.7109375" bestFit="1" customWidth="1"/>
    <col min="5375" max="5375" width="10.140625" customWidth="1"/>
    <col min="5377" max="5377" width="58.5703125" customWidth="1"/>
    <col min="5378" max="5378" width="9.28515625" bestFit="1" customWidth="1"/>
    <col min="5379" max="5379" width="9.28515625" customWidth="1"/>
    <col min="5380" max="5380" width="10.140625" bestFit="1" customWidth="1"/>
    <col min="5381" max="5381" width="9.28515625" bestFit="1" customWidth="1"/>
    <col min="5382" max="5382" width="9.28515625" customWidth="1"/>
    <col min="5383" max="5384" width="9.28515625" bestFit="1" customWidth="1"/>
    <col min="5385" max="5385" width="9.28515625" customWidth="1"/>
    <col min="5386" max="5387" width="9.28515625" bestFit="1" customWidth="1"/>
    <col min="5388" max="5388" width="9.28515625" customWidth="1"/>
    <col min="5389" max="5390" width="9.28515625" bestFit="1" customWidth="1"/>
    <col min="5391" max="5391" width="9.28515625" customWidth="1"/>
    <col min="5392" max="5393" width="9.28515625" bestFit="1" customWidth="1"/>
    <col min="5394" max="5394" width="9.28515625" customWidth="1"/>
    <col min="5395" max="5395" width="10.140625" bestFit="1" customWidth="1"/>
    <col min="5397" max="5397" width="9.140625" customWidth="1"/>
    <col min="5630" max="5630" width="6.7109375" bestFit="1" customWidth="1"/>
    <col min="5631" max="5631" width="10.140625" customWidth="1"/>
    <col min="5633" max="5633" width="58.5703125" customWidth="1"/>
    <col min="5634" max="5634" width="9.28515625" bestFit="1" customWidth="1"/>
    <col min="5635" max="5635" width="9.28515625" customWidth="1"/>
    <col min="5636" max="5636" width="10.140625" bestFit="1" customWidth="1"/>
    <col min="5637" max="5637" width="9.28515625" bestFit="1" customWidth="1"/>
    <col min="5638" max="5638" width="9.28515625" customWidth="1"/>
    <col min="5639" max="5640" width="9.28515625" bestFit="1" customWidth="1"/>
    <col min="5641" max="5641" width="9.28515625" customWidth="1"/>
    <col min="5642" max="5643" width="9.28515625" bestFit="1" customWidth="1"/>
    <col min="5644" max="5644" width="9.28515625" customWidth="1"/>
    <col min="5645" max="5646" width="9.28515625" bestFit="1" customWidth="1"/>
    <col min="5647" max="5647" width="9.28515625" customWidth="1"/>
    <col min="5648" max="5649" width="9.28515625" bestFit="1" customWidth="1"/>
    <col min="5650" max="5650" width="9.28515625" customWidth="1"/>
    <col min="5651" max="5651" width="10.140625" bestFit="1" customWidth="1"/>
    <col min="5653" max="5653" width="9.140625" customWidth="1"/>
    <col min="5886" max="5886" width="6.7109375" bestFit="1" customWidth="1"/>
    <col min="5887" max="5887" width="10.140625" customWidth="1"/>
    <col min="5889" max="5889" width="58.5703125" customWidth="1"/>
    <col min="5890" max="5890" width="9.28515625" bestFit="1" customWidth="1"/>
    <col min="5891" max="5891" width="9.28515625" customWidth="1"/>
    <col min="5892" max="5892" width="10.140625" bestFit="1" customWidth="1"/>
    <col min="5893" max="5893" width="9.28515625" bestFit="1" customWidth="1"/>
    <col min="5894" max="5894" width="9.28515625" customWidth="1"/>
    <col min="5895" max="5896" width="9.28515625" bestFit="1" customWidth="1"/>
    <col min="5897" max="5897" width="9.28515625" customWidth="1"/>
    <col min="5898" max="5899" width="9.28515625" bestFit="1" customWidth="1"/>
    <col min="5900" max="5900" width="9.28515625" customWidth="1"/>
    <col min="5901" max="5902" width="9.28515625" bestFit="1" customWidth="1"/>
    <col min="5903" max="5903" width="9.28515625" customWidth="1"/>
    <col min="5904" max="5905" width="9.28515625" bestFit="1" customWidth="1"/>
    <col min="5906" max="5906" width="9.28515625" customWidth="1"/>
    <col min="5907" max="5907" width="10.140625" bestFit="1" customWidth="1"/>
    <col min="5909" max="5909" width="9.140625" customWidth="1"/>
    <col min="6142" max="6142" width="6.7109375" bestFit="1" customWidth="1"/>
    <col min="6143" max="6143" width="10.140625" customWidth="1"/>
    <col min="6145" max="6145" width="58.5703125" customWidth="1"/>
    <col min="6146" max="6146" width="9.28515625" bestFit="1" customWidth="1"/>
    <col min="6147" max="6147" width="9.28515625" customWidth="1"/>
    <col min="6148" max="6148" width="10.140625" bestFit="1" customWidth="1"/>
    <col min="6149" max="6149" width="9.28515625" bestFit="1" customWidth="1"/>
    <col min="6150" max="6150" width="9.28515625" customWidth="1"/>
    <col min="6151" max="6152" width="9.28515625" bestFit="1" customWidth="1"/>
    <col min="6153" max="6153" width="9.28515625" customWidth="1"/>
    <col min="6154" max="6155" width="9.28515625" bestFit="1" customWidth="1"/>
    <col min="6156" max="6156" width="9.28515625" customWidth="1"/>
    <col min="6157" max="6158" width="9.28515625" bestFit="1" customWidth="1"/>
    <col min="6159" max="6159" width="9.28515625" customWidth="1"/>
    <col min="6160" max="6161" width="9.28515625" bestFit="1" customWidth="1"/>
    <col min="6162" max="6162" width="9.28515625" customWidth="1"/>
    <col min="6163" max="6163" width="10.140625" bestFit="1" customWidth="1"/>
    <col min="6165" max="6165" width="9.140625" customWidth="1"/>
    <col min="6398" max="6398" width="6.7109375" bestFit="1" customWidth="1"/>
    <col min="6399" max="6399" width="10.140625" customWidth="1"/>
    <col min="6401" max="6401" width="58.5703125" customWidth="1"/>
    <col min="6402" max="6402" width="9.28515625" bestFit="1" customWidth="1"/>
    <col min="6403" max="6403" width="9.28515625" customWidth="1"/>
    <col min="6404" max="6404" width="10.140625" bestFit="1" customWidth="1"/>
    <col min="6405" max="6405" width="9.28515625" bestFit="1" customWidth="1"/>
    <col min="6406" max="6406" width="9.28515625" customWidth="1"/>
    <col min="6407" max="6408" width="9.28515625" bestFit="1" customWidth="1"/>
    <col min="6409" max="6409" width="9.28515625" customWidth="1"/>
    <col min="6410" max="6411" width="9.28515625" bestFit="1" customWidth="1"/>
    <col min="6412" max="6412" width="9.28515625" customWidth="1"/>
    <col min="6413" max="6414" width="9.28515625" bestFit="1" customWidth="1"/>
    <col min="6415" max="6415" width="9.28515625" customWidth="1"/>
    <col min="6416" max="6417" width="9.28515625" bestFit="1" customWidth="1"/>
    <col min="6418" max="6418" width="9.28515625" customWidth="1"/>
    <col min="6419" max="6419" width="10.140625" bestFit="1" customWidth="1"/>
    <col min="6421" max="6421" width="9.140625" customWidth="1"/>
    <col min="6654" max="6654" width="6.7109375" bestFit="1" customWidth="1"/>
    <col min="6655" max="6655" width="10.140625" customWidth="1"/>
    <col min="6657" max="6657" width="58.5703125" customWidth="1"/>
    <col min="6658" max="6658" width="9.28515625" bestFit="1" customWidth="1"/>
    <col min="6659" max="6659" width="9.28515625" customWidth="1"/>
    <col min="6660" max="6660" width="10.140625" bestFit="1" customWidth="1"/>
    <col min="6661" max="6661" width="9.28515625" bestFit="1" customWidth="1"/>
    <col min="6662" max="6662" width="9.28515625" customWidth="1"/>
    <col min="6663" max="6664" width="9.28515625" bestFit="1" customWidth="1"/>
    <col min="6665" max="6665" width="9.28515625" customWidth="1"/>
    <col min="6666" max="6667" width="9.28515625" bestFit="1" customWidth="1"/>
    <col min="6668" max="6668" width="9.28515625" customWidth="1"/>
    <col min="6669" max="6670" width="9.28515625" bestFit="1" customWidth="1"/>
    <col min="6671" max="6671" width="9.28515625" customWidth="1"/>
    <col min="6672" max="6673" width="9.28515625" bestFit="1" customWidth="1"/>
    <col min="6674" max="6674" width="9.28515625" customWidth="1"/>
    <col min="6675" max="6675" width="10.140625" bestFit="1" customWidth="1"/>
    <col min="6677" max="6677" width="9.140625" customWidth="1"/>
    <col min="6910" max="6910" width="6.7109375" bestFit="1" customWidth="1"/>
    <col min="6911" max="6911" width="10.140625" customWidth="1"/>
    <col min="6913" max="6913" width="58.5703125" customWidth="1"/>
    <col min="6914" max="6914" width="9.28515625" bestFit="1" customWidth="1"/>
    <col min="6915" max="6915" width="9.28515625" customWidth="1"/>
    <col min="6916" max="6916" width="10.140625" bestFit="1" customWidth="1"/>
    <col min="6917" max="6917" width="9.28515625" bestFit="1" customWidth="1"/>
    <col min="6918" max="6918" width="9.28515625" customWidth="1"/>
    <col min="6919" max="6920" width="9.28515625" bestFit="1" customWidth="1"/>
    <col min="6921" max="6921" width="9.28515625" customWidth="1"/>
    <col min="6922" max="6923" width="9.28515625" bestFit="1" customWidth="1"/>
    <col min="6924" max="6924" width="9.28515625" customWidth="1"/>
    <col min="6925" max="6926" width="9.28515625" bestFit="1" customWidth="1"/>
    <col min="6927" max="6927" width="9.28515625" customWidth="1"/>
    <col min="6928" max="6929" width="9.28515625" bestFit="1" customWidth="1"/>
    <col min="6930" max="6930" width="9.28515625" customWidth="1"/>
    <col min="6931" max="6931" width="10.140625" bestFit="1" customWidth="1"/>
    <col min="6933" max="6933" width="9.140625" customWidth="1"/>
    <col min="7166" max="7166" width="6.7109375" bestFit="1" customWidth="1"/>
    <col min="7167" max="7167" width="10.140625" customWidth="1"/>
    <col min="7169" max="7169" width="58.5703125" customWidth="1"/>
    <col min="7170" max="7170" width="9.28515625" bestFit="1" customWidth="1"/>
    <col min="7171" max="7171" width="9.28515625" customWidth="1"/>
    <col min="7172" max="7172" width="10.140625" bestFit="1" customWidth="1"/>
    <col min="7173" max="7173" width="9.28515625" bestFit="1" customWidth="1"/>
    <col min="7174" max="7174" width="9.28515625" customWidth="1"/>
    <col min="7175" max="7176" width="9.28515625" bestFit="1" customWidth="1"/>
    <col min="7177" max="7177" width="9.28515625" customWidth="1"/>
    <col min="7178" max="7179" width="9.28515625" bestFit="1" customWidth="1"/>
    <col min="7180" max="7180" width="9.28515625" customWidth="1"/>
    <col min="7181" max="7182" width="9.28515625" bestFit="1" customWidth="1"/>
    <col min="7183" max="7183" width="9.28515625" customWidth="1"/>
    <col min="7184" max="7185" width="9.28515625" bestFit="1" customWidth="1"/>
    <col min="7186" max="7186" width="9.28515625" customWidth="1"/>
    <col min="7187" max="7187" width="10.140625" bestFit="1" customWidth="1"/>
    <col min="7189" max="7189" width="9.140625" customWidth="1"/>
    <col min="7422" max="7422" width="6.7109375" bestFit="1" customWidth="1"/>
    <col min="7423" max="7423" width="10.140625" customWidth="1"/>
    <col min="7425" max="7425" width="58.5703125" customWidth="1"/>
    <col min="7426" max="7426" width="9.28515625" bestFit="1" customWidth="1"/>
    <col min="7427" max="7427" width="9.28515625" customWidth="1"/>
    <col min="7428" max="7428" width="10.140625" bestFit="1" customWidth="1"/>
    <col min="7429" max="7429" width="9.28515625" bestFit="1" customWidth="1"/>
    <col min="7430" max="7430" width="9.28515625" customWidth="1"/>
    <col min="7431" max="7432" width="9.28515625" bestFit="1" customWidth="1"/>
    <col min="7433" max="7433" width="9.28515625" customWidth="1"/>
    <col min="7434" max="7435" width="9.28515625" bestFit="1" customWidth="1"/>
    <col min="7436" max="7436" width="9.28515625" customWidth="1"/>
    <col min="7437" max="7438" width="9.28515625" bestFit="1" customWidth="1"/>
    <col min="7439" max="7439" width="9.28515625" customWidth="1"/>
    <col min="7440" max="7441" width="9.28515625" bestFit="1" customWidth="1"/>
    <col min="7442" max="7442" width="9.28515625" customWidth="1"/>
    <col min="7443" max="7443" width="10.140625" bestFit="1" customWidth="1"/>
    <col min="7445" max="7445" width="9.140625" customWidth="1"/>
    <col min="7678" max="7678" width="6.7109375" bestFit="1" customWidth="1"/>
    <col min="7679" max="7679" width="10.140625" customWidth="1"/>
    <col min="7681" max="7681" width="58.5703125" customWidth="1"/>
    <col min="7682" max="7682" width="9.28515625" bestFit="1" customWidth="1"/>
    <col min="7683" max="7683" width="9.28515625" customWidth="1"/>
    <col min="7684" max="7684" width="10.140625" bestFit="1" customWidth="1"/>
    <col min="7685" max="7685" width="9.28515625" bestFit="1" customWidth="1"/>
    <col min="7686" max="7686" width="9.28515625" customWidth="1"/>
    <col min="7687" max="7688" width="9.28515625" bestFit="1" customWidth="1"/>
    <col min="7689" max="7689" width="9.28515625" customWidth="1"/>
    <col min="7690" max="7691" width="9.28515625" bestFit="1" customWidth="1"/>
    <col min="7692" max="7692" width="9.28515625" customWidth="1"/>
    <col min="7693" max="7694" width="9.28515625" bestFit="1" customWidth="1"/>
    <col min="7695" max="7695" width="9.28515625" customWidth="1"/>
    <col min="7696" max="7697" width="9.28515625" bestFit="1" customWidth="1"/>
    <col min="7698" max="7698" width="9.28515625" customWidth="1"/>
    <col min="7699" max="7699" width="10.140625" bestFit="1" customWidth="1"/>
    <col min="7701" max="7701" width="9.140625" customWidth="1"/>
    <col min="7934" max="7934" width="6.7109375" bestFit="1" customWidth="1"/>
    <col min="7935" max="7935" width="10.140625" customWidth="1"/>
    <col min="7937" max="7937" width="58.5703125" customWidth="1"/>
    <col min="7938" max="7938" width="9.28515625" bestFit="1" customWidth="1"/>
    <col min="7939" max="7939" width="9.28515625" customWidth="1"/>
    <col min="7940" max="7940" width="10.140625" bestFit="1" customWidth="1"/>
    <col min="7941" max="7941" width="9.28515625" bestFit="1" customWidth="1"/>
    <col min="7942" max="7942" width="9.28515625" customWidth="1"/>
    <col min="7943" max="7944" width="9.28515625" bestFit="1" customWidth="1"/>
    <col min="7945" max="7945" width="9.28515625" customWidth="1"/>
    <col min="7946" max="7947" width="9.28515625" bestFit="1" customWidth="1"/>
    <col min="7948" max="7948" width="9.28515625" customWidth="1"/>
    <col min="7949" max="7950" width="9.28515625" bestFit="1" customWidth="1"/>
    <col min="7951" max="7951" width="9.28515625" customWidth="1"/>
    <col min="7952" max="7953" width="9.28515625" bestFit="1" customWidth="1"/>
    <col min="7954" max="7954" width="9.28515625" customWidth="1"/>
    <col min="7955" max="7955" width="10.140625" bestFit="1" customWidth="1"/>
    <col min="7957" max="7957" width="9.140625" customWidth="1"/>
    <col min="8190" max="8190" width="6.7109375" bestFit="1" customWidth="1"/>
    <col min="8191" max="8191" width="10.140625" customWidth="1"/>
    <col min="8193" max="8193" width="58.5703125" customWidth="1"/>
    <col min="8194" max="8194" width="9.28515625" bestFit="1" customWidth="1"/>
    <col min="8195" max="8195" width="9.28515625" customWidth="1"/>
    <col min="8196" max="8196" width="10.140625" bestFit="1" customWidth="1"/>
    <col min="8197" max="8197" width="9.28515625" bestFit="1" customWidth="1"/>
    <col min="8198" max="8198" width="9.28515625" customWidth="1"/>
    <col min="8199" max="8200" width="9.28515625" bestFit="1" customWidth="1"/>
    <col min="8201" max="8201" width="9.28515625" customWidth="1"/>
    <col min="8202" max="8203" width="9.28515625" bestFit="1" customWidth="1"/>
    <col min="8204" max="8204" width="9.28515625" customWidth="1"/>
    <col min="8205" max="8206" width="9.28515625" bestFit="1" customWidth="1"/>
    <col min="8207" max="8207" width="9.28515625" customWidth="1"/>
    <col min="8208" max="8209" width="9.28515625" bestFit="1" customWidth="1"/>
    <col min="8210" max="8210" width="9.28515625" customWidth="1"/>
    <col min="8211" max="8211" width="10.140625" bestFit="1" customWidth="1"/>
    <col min="8213" max="8213" width="9.140625" customWidth="1"/>
    <col min="8446" max="8446" width="6.7109375" bestFit="1" customWidth="1"/>
    <col min="8447" max="8447" width="10.140625" customWidth="1"/>
    <col min="8449" max="8449" width="58.5703125" customWidth="1"/>
    <col min="8450" max="8450" width="9.28515625" bestFit="1" customWidth="1"/>
    <col min="8451" max="8451" width="9.28515625" customWidth="1"/>
    <col min="8452" max="8452" width="10.140625" bestFit="1" customWidth="1"/>
    <col min="8453" max="8453" width="9.28515625" bestFit="1" customWidth="1"/>
    <col min="8454" max="8454" width="9.28515625" customWidth="1"/>
    <col min="8455" max="8456" width="9.28515625" bestFit="1" customWidth="1"/>
    <col min="8457" max="8457" width="9.28515625" customWidth="1"/>
    <col min="8458" max="8459" width="9.28515625" bestFit="1" customWidth="1"/>
    <col min="8460" max="8460" width="9.28515625" customWidth="1"/>
    <col min="8461" max="8462" width="9.28515625" bestFit="1" customWidth="1"/>
    <col min="8463" max="8463" width="9.28515625" customWidth="1"/>
    <col min="8464" max="8465" width="9.28515625" bestFit="1" customWidth="1"/>
    <col min="8466" max="8466" width="9.28515625" customWidth="1"/>
    <col min="8467" max="8467" width="10.140625" bestFit="1" customWidth="1"/>
    <col min="8469" max="8469" width="9.140625" customWidth="1"/>
    <col min="8702" max="8702" width="6.7109375" bestFit="1" customWidth="1"/>
    <col min="8703" max="8703" width="10.140625" customWidth="1"/>
    <col min="8705" max="8705" width="58.5703125" customWidth="1"/>
    <col min="8706" max="8706" width="9.28515625" bestFit="1" customWidth="1"/>
    <col min="8707" max="8707" width="9.28515625" customWidth="1"/>
    <col min="8708" max="8708" width="10.140625" bestFit="1" customWidth="1"/>
    <col min="8709" max="8709" width="9.28515625" bestFit="1" customWidth="1"/>
    <col min="8710" max="8710" width="9.28515625" customWidth="1"/>
    <col min="8711" max="8712" width="9.28515625" bestFit="1" customWidth="1"/>
    <col min="8713" max="8713" width="9.28515625" customWidth="1"/>
    <col min="8714" max="8715" width="9.28515625" bestFit="1" customWidth="1"/>
    <col min="8716" max="8716" width="9.28515625" customWidth="1"/>
    <col min="8717" max="8718" width="9.28515625" bestFit="1" customWidth="1"/>
    <col min="8719" max="8719" width="9.28515625" customWidth="1"/>
    <col min="8720" max="8721" width="9.28515625" bestFit="1" customWidth="1"/>
    <col min="8722" max="8722" width="9.28515625" customWidth="1"/>
    <col min="8723" max="8723" width="10.140625" bestFit="1" customWidth="1"/>
    <col min="8725" max="8725" width="9.140625" customWidth="1"/>
    <col min="8958" max="8958" width="6.7109375" bestFit="1" customWidth="1"/>
    <col min="8959" max="8959" width="10.140625" customWidth="1"/>
    <col min="8961" max="8961" width="58.5703125" customWidth="1"/>
    <col min="8962" max="8962" width="9.28515625" bestFit="1" customWidth="1"/>
    <col min="8963" max="8963" width="9.28515625" customWidth="1"/>
    <col min="8964" max="8964" width="10.140625" bestFit="1" customWidth="1"/>
    <col min="8965" max="8965" width="9.28515625" bestFit="1" customWidth="1"/>
    <col min="8966" max="8966" width="9.28515625" customWidth="1"/>
    <col min="8967" max="8968" width="9.28515625" bestFit="1" customWidth="1"/>
    <col min="8969" max="8969" width="9.28515625" customWidth="1"/>
    <col min="8970" max="8971" width="9.28515625" bestFit="1" customWidth="1"/>
    <col min="8972" max="8972" width="9.28515625" customWidth="1"/>
    <col min="8973" max="8974" width="9.28515625" bestFit="1" customWidth="1"/>
    <col min="8975" max="8975" width="9.28515625" customWidth="1"/>
    <col min="8976" max="8977" width="9.28515625" bestFit="1" customWidth="1"/>
    <col min="8978" max="8978" width="9.28515625" customWidth="1"/>
    <col min="8979" max="8979" width="10.140625" bestFit="1" customWidth="1"/>
    <col min="8981" max="8981" width="9.140625" customWidth="1"/>
    <col min="9214" max="9214" width="6.7109375" bestFit="1" customWidth="1"/>
    <col min="9215" max="9215" width="10.140625" customWidth="1"/>
    <col min="9217" max="9217" width="58.5703125" customWidth="1"/>
    <col min="9218" max="9218" width="9.28515625" bestFit="1" customWidth="1"/>
    <col min="9219" max="9219" width="9.28515625" customWidth="1"/>
    <col min="9220" max="9220" width="10.140625" bestFit="1" customWidth="1"/>
    <col min="9221" max="9221" width="9.28515625" bestFit="1" customWidth="1"/>
    <col min="9222" max="9222" width="9.28515625" customWidth="1"/>
    <col min="9223" max="9224" width="9.28515625" bestFit="1" customWidth="1"/>
    <col min="9225" max="9225" width="9.28515625" customWidth="1"/>
    <col min="9226" max="9227" width="9.28515625" bestFit="1" customWidth="1"/>
    <col min="9228" max="9228" width="9.28515625" customWidth="1"/>
    <col min="9229" max="9230" width="9.28515625" bestFit="1" customWidth="1"/>
    <col min="9231" max="9231" width="9.28515625" customWidth="1"/>
    <col min="9232" max="9233" width="9.28515625" bestFit="1" customWidth="1"/>
    <col min="9234" max="9234" width="9.28515625" customWidth="1"/>
    <col min="9235" max="9235" width="10.140625" bestFit="1" customWidth="1"/>
    <col min="9237" max="9237" width="9.140625" customWidth="1"/>
    <col min="9470" max="9470" width="6.7109375" bestFit="1" customWidth="1"/>
    <col min="9471" max="9471" width="10.140625" customWidth="1"/>
    <col min="9473" max="9473" width="58.5703125" customWidth="1"/>
    <col min="9474" max="9474" width="9.28515625" bestFit="1" customWidth="1"/>
    <col min="9475" max="9475" width="9.28515625" customWidth="1"/>
    <col min="9476" max="9476" width="10.140625" bestFit="1" customWidth="1"/>
    <col min="9477" max="9477" width="9.28515625" bestFit="1" customWidth="1"/>
    <col min="9478" max="9478" width="9.28515625" customWidth="1"/>
    <col min="9479" max="9480" width="9.28515625" bestFit="1" customWidth="1"/>
    <col min="9481" max="9481" width="9.28515625" customWidth="1"/>
    <col min="9482" max="9483" width="9.28515625" bestFit="1" customWidth="1"/>
    <col min="9484" max="9484" width="9.28515625" customWidth="1"/>
    <col min="9485" max="9486" width="9.28515625" bestFit="1" customWidth="1"/>
    <col min="9487" max="9487" width="9.28515625" customWidth="1"/>
    <col min="9488" max="9489" width="9.28515625" bestFit="1" customWidth="1"/>
    <col min="9490" max="9490" width="9.28515625" customWidth="1"/>
    <col min="9491" max="9491" width="10.140625" bestFit="1" customWidth="1"/>
    <col min="9493" max="9493" width="9.140625" customWidth="1"/>
    <col min="9726" max="9726" width="6.7109375" bestFit="1" customWidth="1"/>
    <col min="9727" max="9727" width="10.140625" customWidth="1"/>
    <col min="9729" max="9729" width="58.5703125" customWidth="1"/>
    <col min="9730" max="9730" width="9.28515625" bestFit="1" customWidth="1"/>
    <col min="9731" max="9731" width="9.28515625" customWidth="1"/>
    <col min="9732" max="9732" width="10.140625" bestFit="1" customWidth="1"/>
    <col min="9733" max="9733" width="9.28515625" bestFit="1" customWidth="1"/>
    <col min="9734" max="9734" width="9.28515625" customWidth="1"/>
    <col min="9735" max="9736" width="9.28515625" bestFit="1" customWidth="1"/>
    <col min="9737" max="9737" width="9.28515625" customWidth="1"/>
    <col min="9738" max="9739" width="9.28515625" bestFit="1" customWidth="1"/>
    <col min="9740" max="9740" width="9.28515625" customWidth="1"/>
    <col min="9741" max="9742" width="9.28515625" bestFit="1" customWidth="1"/>
    <col min="9743" max="9743" width="9.28515625" customWidth="1"/>
    <col min="9744" max="9745" width="9.28515625" bestFit="1" customWidth="1"/>
    <col min="9746" max="9746" width="9.28515625" customWidth="1"/>
    <col min="9747" max="9747" width="10.140625" bestFit="1" customWidth="1"/>
    <col min="9749" max="9749" width="9.140625" customWidth="1"/>
    <col min="9982" max="9982" width="6.7109375" bestFit="1" customWidth="1"/>
    <col min="9983" max="9983" width="10.140625" customWidth="1"/>
    <col min="9985" max="9985" width="58.5703125" customWidth="1"/>
    <col min="9986" max="9986" width="9.28515625" bestFit="1" customWidth="1"/>
    <col min="9987" max="9987" width="9.28515625" customWidth="1"/>
    <col min="9988" max="9988" width="10.140625" bestFit="1" customWidth="1"/>
    <col min="9989" max="9989" width="9.28515625" bestFit="1" customWidth="1"/>
    <col min="9990" max="9990" width="9.28515625" customWidth="1"/>
    <col min="9991" max="9992" width="9.28515625" bestFit="1" customWidth="1"/>
    <col min="9993" max="9993" width="9.28515625" customWidth="1"/>
    <col min="9994" max="9995" width="9.28515625" bestFit="1" customWidth="1"/>
    <col min="9996" max="9996" width="9.28515625" customWidth="1"/>
    <col min="9997" max="9998" width="9.28515625" bestFit="1" customWidth="1"/>
    <col min="9999" max="9999" width="9.28515625" customWidth="1"/>
    <col min="10000" max="10001" width="9.28515625" bestFit="1" customWidth="1"/>
    <col min="10002" max="10002" width="9.28515625" customWidth="1"/>
    <col min="10003" max="10003" width="10.140625" bestFit="1" customWidth="1"/>
    <col min="10005" max="10005" width="9.140625" customWidth="1"/>
    <col min="10238" max="10238" width="6.7109375" bestFit="1" customWidth="1"/>
    <col min="10239" max="10239" width="10.140625" customWidth="1"/>
    <col min="10241" max="10241" width="58.5703125" customWidth="1"/>
    <col min="10242" max="10242" width="9.28515625" bestFit="1" customWidth="1"/>
    <col min="10243" max="10243" width="9.28515625" customWidth="1"/>
    <col min="10244" max="10244" width="10.140625" bestFit="1" customWidth="1"/>
    <col min="10245" max="10245" width="9.28515625" bestFit="1" customWidth="1"/>
    <col min="10246" max="10246" width="9.28515625" customWidth="1"/>
    <col min="10247" max="10248" width="9.28515625" bestFit="1" customWidth="1"/>
    <col min="10249" max="10249" width="9.28515625" customWidth="1"/>
    <col min="10250" max="10251" width="9.28515625" bestFit="1" customWidth="1"/>
    <col min="10252" max="10252" width="9.28515625" customWidth="1"/>
    <col min="10253" max="10254" width="9.28515625" bestFit="1" customWidth="1"/>
    <col min="10255" max="10255" width="9.28515625" customWidth="1"/>
    <col min="10256" max="10257" width="9.28515625" bestFit="1" customWidth="1"/>
    <col min="10258" max="10258" width="9.28515625" customWidth="1"/>
    <col min="10259" max="10259" width="10.140625" bestFit="1" customWidth="1"/>
    <col min="10261" max="10261" width="9.140625" customWidth="1"/>
    <col min="10494" max="10494" width="6.7109375" bestFit="1" customWidth="1"/>
    <col min="10495" max="10495" width="10.140625" customWidth="1"/>
    <col min="10497" max="10497" width="58.5703125" customWidth="1"/>
    <col min="10498" max="10498" width="9.28515625" bestFit="1" customWidth="1"/>
    <col min="10499" max="10499" width="9.28515625" customWidth="1"/>
    <col min="10500" max="10500" width="10.140625" bestFit="1" customWidth="1"/>
    <col min="10501" max="10501" width="9.28515625" bestFit="1" customWidth="1"/>
    <col min="10502" max="10502" width="9.28515625" customWidth="1"/>
    <col min="10503" max="10504" width="9.28515625" bestFit="1" customWidth="1"/>
    <col min="10505" max="10505" width="9.28515625" customWidth="1"/>
    <col min="10506" max="10507" width="9.28515625" bestFit="1" customWidth="1"/>
    <col min="10508" max="10508" width="9.28515625" customWidth="1"/>
    <col min="10509" max="10510" width="9.28515625" bestFit="1" customWidth="1"/>
    <col min="10511" max="10511" width="9.28515625" customWidth="1"/>
    <col min="10512" max="10513" width="9.28515625" bestFit="1" customWidth="1"/>
    <col min="10514" max="10514" width="9.28515625" customWidth="1"/>
    <col min="10515" max="10515" width="10.140625" bestFit="1" customWidth="1"/>
    <col min="10517" max="10517" width="9.140625" customWidth="1"/>
    <col min="10750" max="10750" width="6.7109375" bestFit="1" customWidth="1"/>
    <col min="10751" max="10751" width="10.140625" customWidth="1"/>
    <col min="10753" max="10753" width="58.5703125" customWidth="1"/>
    <col min="10754" max="10754" width="9.28515625" bestFit="1" customWidth="1"/>
    <col min="10755" max="10755" width="9.28515625" customWidth="1"/>
    <col min="10756" max="10756" width="10.140625" bestFit="1" customWidth="1"/>
    <col min="10757" max="10757" width="9.28515625" bestFit="1" customWidth="1"/>
    <col min="10758" max="10758" width="9.28515625" customWidth="1"/>
    <col min="10759" max="10760" width="9.28515625" bestFit="1" customWidth="1"/>
    <col min="10761" max="10761" width="9.28515625" customWidth="1"/>
    <col min="10762" max="10763" width="9.28515625" bestFit="1" customWidth="1"/>
    <col min="10764" max="10764" width="9.28515625" customWidth="1"/>
    <col min="10765" max="10766" width="9.28515625" bestFit="1" customWidth="1"/>
    <col min="10767" max="10767" width="9.28515625" customWidth="1"/>
    <col min="10768" max="10769" width="9.28515625" bestFit="1" customWidth="1"/>
    <col min="10770" max="10770" width="9.28515625" customWidth="1"/>
    <col min="10771" max="10771" width="10.140625" bestFit="1" customWidth="1"/>
    <col min="10773" max="10773" width="9.140625" customWidth="1"/>
    <col min="11006" max="11006" width="6.7109375" bestFit="1" customWidth="1"/>
    <col min="11007" max="11007" width="10.140625" customWidth="1"/>
    <col min="11009" max="11009" width="58.5703125" customWidth="1"/>
    <col min="11010" max="11010" width="9.28515625" bestFit="1" customWidth="1"/>
    <col min="11011" max="11011" width="9.28515625" customWidth="1"/>
    <col min="11012" max="11012" width="10.140625" bestFit="1" customWidth="1"/>
    <col min="11013" max="11013" width="9.28515625" bestFit="1" customWidth="1"/>
    <col min="11014" max="11014" width="9.28515625" customWidth="1"/>
    <col min="11015" max="11016" width="9.28515625" bestFit="1" customWidth="1"/>
    <col min="11017" max="11017" width="9.28515625" customWidth="1"/>
    <col min="11018" max="11019" width="9.28515625" bestFit="1" customWidth="1"/>
    <col min="11020" max="11020" width="9.28515625" customWidth="1"/>
    <col min="11021" max="11022" width="9.28515625" bestFit="1" customWidth="1"/>
    <col min="11023" max="11023" width="9.28515625" customWidth="1"/>
    <col min="11024" max="11025" width="9.28515625" bestFit="1" customWidth="1"/>
    <col min="11026" max="11026" width="9.28515625" customWidth="1"/>
    <col min="11027" max="11027" width="10.140625" bestFit="1" customWidth="1"/>
    <col min="11029" max="11029" width="9.140625" customWidth="1"/>
    <col min="11262" max="11262" width="6.7109375" bestFit="1" customWidth="1"/>
    <col min="11263" max="11263" width="10.140625" customWidth="1"/>
    <col min="11265" max="11265" width="58.5703125" customWidth="1"/>
    <col min="11266" max="11266" width="9.28515625" bestFit="1" customWidth="1"/>
    <col min="11267" max="11267" width="9.28515625" customWidth="1"/>
    <col min="11268" max="11268" width="10.140625" bestFit="1" customWidth="1"/>
    <col min="11269" max="11269" width="9.28515625" bestFit="1" customWidth="1"/>
    <col min="11270" max="11270" width="9.28515625" customWidth="1"/>
    <col min="11271" max="11272" width="9.28515625" bestFit="1" customWidth="1"/>
    <col min="11273" max="11273" width="9.28515625" customWidth="1"/>
    <col min="11274" max="11275" width="9.28515625" bestFit="1" customWidth="1"/>
    <col min="11276" max="11276" width="9.28515625" customWidth="1"/>
    <col min="11277" max="11278" width="9.28515625" bestFit="1" customWidth="1"/>
    <col min="11279" max="11279" width="9.28515625" customWidth="1"/>
    <col min="11280" max="11281" width="9.28515625" bestFit="1" customWidth="1"/>
    <col min="11282" max="11282" width="9.28515625" customWidth="1"/>
    <col min="11283" max="11283" width="10.140625" bestFit="1" customWidth="1"/>
    <col min="11285" max="11285" width="9.140625" customWidth="1"/>
    <col min="11518" max="11518" width="6.7109375" bestFit="1" customWidth="1"/>
    <col min="11519" max="11519" width="10.140625" customWidth="1"/>
    <col min="11521" max="11521" width="58.5703125" customWidth="1"/>
    <col min="11522" max="11522" width="9.28515625" bestFit="1" customWidth="1"/>
    <col min="11523" max="11523" width="9.28515625" customWidth="1"/>
    <col min="11524" max="11524" width="10.140625" bestFit="1" customWidth="1"/>
    <col min="11525" max="11525" width="9.28515625" bestFit="1" customWidth="1"/>
    <col min="11526" max="11526" width="9.28515625" customWidth="1"/>
    <col min="11527" max="11528" width="9.28515625" bestFit="1" customWidth="1"/>
    <col min="11529" max="11529" width="9.28515625" customWidth="1"/>
    <col min="11530" max="11531" width="9.28515625" bestFit="1" customWidth="1"/>
    <col min="11532" max="11532" width="9.28515625" customWidth="1"/>
    <col min="11533" max="11534" width="9.28515625" bestFit="1" customWidth="1"/>
    <col min="11535" max="11535" width="9.28515625" customWidth="1"/>
    <col min="11536" max="11537" width="9.28515625" bestFit="1" customWidth="1"/>
    <col min="11538" max="11538" width="9.28515625" customWidth="1"/>
    <col min="11539" max="11539" width="10.140625" bestFit="1" customWidth="1"/>
    <col min="11541" max="11541" width="9.140625" customWidth="1"/>
    <col min="11774" max="11774" width="6.7109375" bestFit="1" customWidth="1"/>
    <col min="11775" max="11775" width="10.140625" customWidth="1"/>
    <col min="11777" max="11777" width="58.5703125" customWidth="1"/>
    <col min="11778" max="11778" width="9.28515625" bestFit="1" customWidth="1"/>
    <col min="11779" max="11779" width="9.28515625" customWidth="1"/>
    <col min="11780" max="11780" width="10.140625" bestFit="1" customWidth="1"/>
    <col min="11781" max="11781" width="9.28515625" bestFit="1" customWidth="1"/>
    <col min="11782" max="11782" width="9.28515625" customWidth="1"/>
    <col min="11783" max="11784" width="9.28515625" bestFit="1" customWidth="1"/>
    <col min="11785" max="11785" width="9.28515625" customWidth="1"/>
    <col min="11786" max="11787" width="9.28515625" bestFit="1" customWidth="1"/>
    <col min="11788" max="11788" width="9.28515625" customWidth="1"/>
    <col min="11789" max="11790" width="9.28515625" bestFit="1" customWidth="1"/>
    <col min="11791" max="11791" width="9.28515625" customWidth="1"/>
    <col min="11792" max="11793" width="9.28515625" bestFit="1" customWidth="1"/>
    <col min="11794" max="11794" width="9.28515625" customWidth="1"/>
    <col min="11795" max="11795" width="10.140625" bestFit="1" customWidth="1"/>
    <col min="11797" max="11797" width="9.140625" customWidth="1"/>
    <col min="12030" max="12030" width="6.7109375" bestFit="1" customWidth="1"/>
    <col min="12031" max="12031" width="10.140625" customWidth="1"/>
    <col min="12033" max="12033" width="58.5703125" customWidth="1"/>
    <col min="12034" max="12034" width="9.28515625" bestFit="1" customWidth="1"/>
    <col min="12035" max="12035" width="9.28515625" customWidth="1"/>
    <col min="12036" max="12036" width="10.140625" bestFit="1" customWidth="1"/>
    <col min="12037" max="12037" width="9.28515625" bestFit="1" customWidth="1"/>
    <col min="12038" max="12038" width="9.28515625" customWidth="1"/>
    <col min="12039" max="12040" width="9.28515625" bestFit="1" customWidth="1"/>
    <col min="12041" max="12041" width="9.28515625" customWidth="1"/>
    <col min="12042" max="12043" width="9.28515625" bestFit="1" customWidth="1"/>
    <col min="12044" max="12044" width="9.28515625" customWidth="1"/>
    <col min="12045" max="12046" width="9.28515625" bestFit="1" customWidth="1"/>
    <col min="12047" max="12047" width="9.28515625" customWidth="1"/>
    <col min="12048" max="12049" width="9.28515625" bestFit="1" customWidth="1"/>
    <col min="12050" max="12050" width="9.28515625" customWidth="1"/>
    <col min="12051" max="12051" width="10.140625" bestFit="1" customWidth="1"/>
    <col min="12053" max="12053" width="9.140625" customWidth="1"/>
    <col min="12286" max="12286" width="6.7109375" bestFit="1" customWidth="1"/>
    <col min="12287" max="12287" width="10.140625" customWidth="1"/>
    <col min="12289" max="12289" width="58.5703125" customWidth="1"/>
    <col min="12290" max="12290" width="9.28515625" bestFit="1" customWidth="1"/>
    <col min="12291" max="12291" width="9.28515625" customWidth="1"/>
    <col min="12292" max="12292" width="10.140625" bestFit="1" customWidth="1"/>
    <col min="12293" max="12293" width="9.28515625" bestFit="1" customWidth="1"/>
    <col min="12294" max="12294" width="9.28515625" customWidth="1"/>
    <col min="12295" max="12296" width="9.28515625" bestFit="1" customWidth="1"/>
    <col min="12297" max="12297" width="9.28515625" customWidth="1"/>
    <col min="12298" max="12299" width="9.28515625" bestFit="1" customWidth="1"/>
    <col min="12300" max="12300" width="9.28515625" customWidth="1"/>
    <col min="12301" max="12302" width="9.28515625" bestFit="1" customWidth="1"/>
    <col min="12303" max="12303" width="9.28515625" customWidth="1"/>
    <col min="12304" max="12305" width="9.28515625" bestFit="1" customWidth="1"/>
    <col min="12306" max="12306" width="9.28515625" customWidth="1"/>
    <col min="12307" max="12307" width="10.140625" bestFit="1" customWidth="1"/>
    <col min="12309" max="12309" width="9.140625" customWidth="1"/>
    <col min="12542" max="12542" width="6.7109375" bestFit="1" customWidth="1"/>
    <col min="12543" max="12543" width="10.140625" customWidth="1"/>
    <col min="12545" max="12545" width="58.5703125" customWidth="1"/>
    <col min="12546" max="12546" width="9.28515625" bestFit="1" customWidth="1"/>
    <col min="12547" max="12547" width="9.28515625" customWidth="1"/>
    <col min="12548" max="12548" width="10.140625" bestFit="1" customWidth="1"/>
    <col min="12549" max="12549" width="9.28515625" bestFit="1" customWidth="1"/>
    <col min="12550" max="12550" width="9.28515625" customWidth="1"/>
    <col min="12551" max="12552" width="9.28515625" bestFit="1" customWidth="1"/>
    <col min="12553" max="12553" width="9.28515625" customWidth="1"/>
    <col min="12554" max="12555" width="9.28515625" bestFit="1" customWidth="1"/>
    <col min="12556" max="12556" width="9.28515625" customWidth="1"/>
    <col min="12557" max="12558" width="9.28515625" bestFit="1" customWidth="1"/>
    <col min="12559" max="12559" width="9.28515625" customWidth="1"/>
    <col min="12560" max="12561" width="9.28515625" bestFit="1" customWidth="1"/>
    <col min="12562" max="12562" width="9.28515625" customWidth="1"/>
    <col min="12563" max="12563" width="10.140625" bestFit="1" customWidth="1"/>
    <col min="12565" max="12565" width="9.140625" customWidth="1"/>
    <col min="12798" max="12798" width="6.7109375" bestFit="1" customWidth="1"/>
    <col min="12799" max="12799" width="10.140625" customWidth="1"/>
    <col min="12801" max="12801" width="58.5703125" customWidth="1"/>
    <col min="12802" max="12802" width="9.28515625" bestFit="1" customWidth="1"/>
    <col min="12803" max="12803" width="9.28515625" customWidth="1"/>
    <col min="12804" max="12804" width="10.140625" bestFit="1" customWidth="1"/>
    <col min="12805" max="12805" width="9.28515625" bestFit="1" customWidth="1"/>
    <col min="12806" max="12806" width="9.28515625" customWidth="1"/>
    <col min="12807" max="12808" width="9.28515625" bestFit="1" customWidth="1"/>
    <col min="12809" max="12809" width="9.28515625" customWidth="1"/>
    <col min="12810" max="12811" width="9.28515625" bestFit="1" customWidth="1"/>
    <col min="12812" max="12812" width="9.28515625" customWidth="1"/>
    <col min="12813" max="12814" width="9.28515625" bestFit="1" customWidth="1"/>
    <col min="12815" max="12815" width="9.28515625" customWidth="1"/>
    <col min="12816" max="12817" width="9.28515625" bestFit="1" customWidth="1"/>
    <col min="12818" max="12818" width="9.28515625" customWidth="1"/>
    <col min="12819" max="12819" width="10.140625" bestFit="1" customWidth="1"/>
    <col min="12821" max="12821" width="9.140625" customWidth="1"/>
    <col min="13054" max="13054" width="6.7109375" bestFit="1" customWidth="1"/>
    <col min="13055" max="13055" width="10.140625" customWidth="1"/>
    <col min="13057" max="13057" width="58.5703125" customWidth="1"/>
    <col min="13058" max="13058" width="9.28515625" bestFit="1" customWidth="1"/>
    <col min="13059" max="13059" width="9.28515625" customWidth="1"/>
    <col min="13060" max="13060" width="10.140625" bestFit="1" customWidth="1"/>
    <col min="13061" max="13061" width="9.28515625" bestFit="1" customWidth="1"/>
    <col min="13062" max="13062" width="9.28515625" customWidth="1"/>
    <col min="13063" max="13064" width="9.28515625" bestFit="1" customWidth="1"/>
    <col min="13065" max="13065" width="9.28515625" customWidth="1"/>
    <col min="13066" max="13067" width="9.28515625" bestFit="1" customWidth="1"/>
    <col min="13068" max="13068" width="9.28515625" customWidth="1"/>
    <col min="13069" max="13070" width="9.28515625" bestFit="1" customWidth="1"/>
    <col min="13071" max="13071" width="9.28515625" customWidth="1"/>
    <col min="13072" max="13073" width="9.28515625" bestFit="1" customWidth="1"/>
    <col min="13074" max="13074" width="9.28515625" customWidth="1"/>
    <col min="13075" max="13075" width="10.140625" bestFit="1" customWidth="1"/>
    <col min="13077" max="13077" width="9.140625" customWidth="1"/>
    <col min="13310" max="13310" width="6.7109375" bestFit="1" customWidth="1"/>
    <col min="13311" max="13311" width="10.140625" customWidth="1"/>
    <col min="13313" max="13313" width="58.5703125" customWidth="1"/>
    <col min="13314" max="13314" width="9.28515625" bestFit="1" customWidth="1"/>
    <col min="13315" max="13315" width="9.28515625" customWidth="1"/>
    <col min="13316" max="13316" width="10.140625" bestFit="1" customWidth="1"/>
    <col min="13317" max="13317" width="9.28515625" bestFit="1" customWidth="1"/>
    <col min="13318" max="13318" width="9.28515625" customWidth="1"/>
    <col min="13319" max="13320" width="9.28515625" bestFit="1" customWidth="1"/>
    <col min="13321" max="13321" width="9.28515625" customWidth="1"/>
    <col min="13322" max="13323" width="9.28515625" bestFit="1" customWidth="1"/>
    <col min="13324" max="13324" width="9.28515625" customWidth="1"/>
    <col min="13325" max="13326" width="9.28515625" bestFit="1" customWidth="1"/>
    <col min="13327" max="13327" width="9.28515625" customWidth="1"/>
    <col min="13328" max="13329" width="9.28515625" bestFit="1" customWidth="1"/>
    <col min="13330" max="13330" width="9.28515625" customWidth="1"/>
    <col min="13331" max="13331" width="10.140625" bestFit="1" customWidth="1"/>
    <col min="13333" max="13333" width="9.140625" customWidth="1"/>
    <col min="13566" max="13566" width="6.7109375" bestFit="1" customWidth="1"/>
    <col min="13567" max="13567" width="10.140625" customWidth="1"/>
    <col min="13569" max="13569" width="58.5703125" customWidth="1"/>
    <col min="13570" max="13570" width="9.28515625" bestFit="1" customWidth="1"/>
    <col min="13571" max="13571" width="9.28515625" customWidth="1"/>
    <col min="13572" max="13572" width="10.140625" bestFit="1" customWidth="1"/>
    <col min="13573" max="13573" width="9.28515625" bestFit="1" customWidth="1"/>
    <col min="13574" max="13574" width="9.28515625" customWidth="1"/>
    <col min="13575" max="13576" width="9.28515625" bestFit="1" customWidth="1"/>
    <col min="13577" max="13577" width="9.28515625" customWidth="1"/>
    <col min="13578" max="13579" width="9.28515625" bestFit="1" customWidth="1"/>
    <col min="13580" max="13580" width="9.28515625" customWidth="1"/>
    <col min="13581" max="13582" width="9.28515625" bestFit="1" customWidth="1"/>
    <col min="13583" max="13583" width="9.28515625" customWidth="1"/>
    <col min="13584" max="13585" width="9.28515625" bestFit="1" customWidth="1"/>
    <col min="13586" max="13586" width="9.28515625" customWidth="1"/>
    <col min="13587" max="13587" width="10.140625" bestFit="1" customWidth="1"/>
    <col min="13589" max="13589" width="9.140625" customWidth="1"/>
    <col min="13822" max="13822" width="6.7109375" bestFit="1" customWidth="1"/>
    <col min="13823" max="13823" width="10.140625" customWidth="1"/>
    <col min="13825" max="13825" width="58.5703125" customWidth="1"/>
    <col min="13826" max="13826" width="9.28515625" bestFit="1" customWidth="1"/>
    <col min="13827" max="13827" width="9.28515625" customWidth="1"/>
    <col min="13828" max="13828" width="10.140625" bestFit="1" customWidth="1"/>
    <col min="13829" max="13829" width="9.28515625" bestFit="1" customWidth="1"/>
    <col min="13830" max="13830" width="9.28515625" customWidth="1"/>
    <col min="13831" max="13832" width="9.28515625" bestFit="1" customWidth="1"/>
    <col min="13833" max="13833" width="9.28515625" customWidth="1"/>
    <col min="13834" max="13835" width="9.28515625" bestFit="1" customWidth="1"/>
    <col min="13836" max="13836" width="9.28515625" customWidth="1"/>
    <col min="13837" max="13838" width="9.28515625" bestFit="1" customWidth="1"/>
    <col min="13839" max="13839" width="9.28515625" customWidth="1"/>
    <col min="13840" max="13841" width="9.28515625" bestFit="1" customWidth="1"/>
    <col min="13842" max="13842" width="9.28515625" customWidth="1"/>
    <col min="13843" max="13843" width="10.140625" bestFit="1" customWidth="1"/>
    <col min="13845" max="13845" width="9.140625" customWidth="1"/>
    <col min="14078" max="14078" width="6.7109375" bestFit="1" customWidth="1"/>
    <col min="14079" max="14079" width="10.140625" customWidth="1"/>
    <col min="14081" max="14081" width="58.5703125" customWidth="1"/>
    <col min="14082" max="14082" width="9.28515625" bestFit="1" customWidth="1"/>
    <col min="14083" max="14083" width="9.28515625" customWidth="1"/>
    <col min="14084" max="14084" width="10.140625" bestFit="1" customWidth="1"/>
    <col min="14085" max="14085" width="9.28515625" bestFit="1" customWidth="1"/>
    <col min="14086" max="14086" width="9.28515625" customWidth="1"/>
    <col min="14087" max="14088" width="9.28515625" bestFit="1" customWidth="1"/>
    <col min="14089" max="14089" width="9.28515625" customWidth="1"/>
    <col min="14090" max="14091" width="9.28515625" bestFit="1" customWidth="1"/>
    <col min="14092" max="14092" width="9.28515625" customWidth="1"/>
    <col min="14093" max="14094" width="9.28515625" bestFit="1" customWidth="1"/>
    <col min="14095" max="14095" width="9.28515625" customWidth="1"/>
    <col min="14096" max="14097" width="9.28515625" bestFit="1" customWidth="1"/>
    <col min="14098" max="14098" width="9.28515625" customWidth="1"/>
    <col min="14099" max="14099" width="10.140625" bestFit="1" customWidth="1"/>
    <col min="14101" max="14101" width="9.140625" customWidth="1"/>
    <col min="14334" max="14334" width="6.7109375" bestFit="1" customWidth="1"/>
    <col min="14335" max="14335" width="10.140625" customWidth="1"/>
    <col min="14337" max="14337" width="58.5703125" customWidth="1"/>
    <col min="14338" max="14338" width="9.28515625" bestFit="1" customWidth="1"/>
    <col min="14339" max="14339" width="9.28515625" customWidth="1"/>
    <col min="14340" max="14340" width="10.140625" bestFit="1" customWidth="1"/>
    <col min="14341" max="14341" width="9.28515625" bestFit="1" customWidth="1"/>
    <col min="14342" max="14342" width="9.28515625" customWidth="1"/>
    <col min="14343" max="14344" width="9.28515625" bestFit="1" customWidth="1"/>
    <col min="14345" max="14345" width="9.28515625" customWidth="1"/>
    <col min="14346" max="14347" width="9.28515625" bestFit="1" customWidth="1"/>
    <col min="14348" max="14348" width="9.28515625" customWidth="1"/>
    <col min="14349" max="14350" width="9.28515625" bestFit="1" customWidth="1"/>
    <col min="14351" max="14351" width="9.28515625" customWidth="1"/>
    <col min="14352" max="14353" width="9.28515625" bestFit="1" customWidth="1"/>
    <col min="14354" max="14354" width="9.28515625" customWidth="1"/>
    <col min="14355" max="14355" width="10.140625" bestFit="1" customWidth="1"/>
    <col min="14357" max="14357" width="9.140625" customWidth="1"/>
    <col min="14590" max="14590" width="6.7109375" bestFit="1" customWidth="1"/>
    <col min="14591" max="14591" width="10.140625" customWidth="1"/>
    <col min="14593" max="14593" width="58.5703125" customWidth="1"/>
    <col min="14594" max="14594" width="9.28515625" bestFit="1" customWidth="1"/>
    <col min="14595" max="14595" width="9.28515625" customWidth="1"/>
    <col min="14596" max="14596" width="10.140625" bestFit="1" customWidth="1"/>
    <col min="14597" max="14597" width="9.28515625" bestFit="1" customWidth="1"/>
    <col min="14598" max="14598" width="9.28515625" customWidth="1"/>
    <col min="14599" max="14600" width="9.28515625" bestFit="1" customWidth="1"/>
    <col min="14601" max="14601" width="9.28515625" customWidth="1"/>
    <col min="14602" max="14603" width="9.28515625" bestFit="1" customWidth="1"/>
    <col min="14604" max="14604" width="9.28515625" customWidth="1"/>
    <col min="14605" max="14606" width="9.28515625" bestFit="1" customWidth="1"/>
    <col min="14607" max="14607" width="9.28515625" customWidth="1"/>
    <col min="14608" max="14609" width="9.28515625" bestFit="1" customWidth="1"/>
    <col min="14610" max="14610" width="9.28515625" customWidth="1"/>
    <col min="14611" max="14611" width="10.140625" bestFit="1" customWidth="1"/>
    <col min="14613" max="14613" width="9.140625" customWidth="1"/>
    <col min="14846" max="14846" width="6.7109375" bestFit="1" customWidth="1"/>
    <col min="14847" max="14847" width="10.140625" customWidth="1"/>
    <col min="14849" max="14849" width="58.5703125" customWidth="1"/>
    <col min="14850" max="14850" width="9.28515625" bestFit="1" customWidth="1"/>
    <col min="14851" max="14851" width="9.28515625" customWidth="1"/>
    <col min="14852" max="14852" width="10.140625" bestFit="1" customWidth="1"/>
    <col min="14853" max="14853" width="9.28515625" bestFit="1" customWidth="1"/>
    <col min="14854" max="14854" width="9.28515625" customWidth="1"/>
    <col min="14855" max="14856" width="9.28515625" bestFit="1" customWidth="1"/>
    <col min="14857" max="14857" width="9.28515625" customWidth="1"/>
    <col min="14858" max="14859" width="9.28515625" bestFit="1" customWidth="1"/>
    <col min="14860" max="14860" width="9.28515625" customWidth="1"/>
    <col min="14861" max="14862" width="9.28515625" bestFit="1" customWidth="1"/>
    <col min="14863" max="14863" width="9.28515625" customWidth="1"/>
    <col min="14864" max="14865" width="9.28515625" bestFit="1" customWidth="1"/>
    <col min="14866" max="14866" width="9.28515625" customWidth="1"/>
    <col min="14867" max="14867" width="10.140625" bestFit="1" customWidth="1"/>
    <col min="14869" max="14869" width="9.140625" customWidth="1"/>
    <col min="15102" max="15102" width="6.7109375" bestFit="1" customWidth="1"/>
    <col min="15103" max="15103" width="10.140625" customWidth="1"/>
    <col min="15105" max="15105" width="58.5703125" customWidth="1"/>
    <col min="15106" max="15106" width="9.28515625" bestFit="1" customWidth="1"/>
    <col min="15107" max="15107" width="9.28515625" customWidth="1"/>
    <col min="15108" max="15108" width="10.140625" bestFit="1" customWidth="1"/>
    <col min="15109" max="15109" width="9.28515625" bestFit="1" customWidth="1"/>
    <col min="15110" max="15110" width="9.28515625" customWidth="1"/>
    <col min="15111" max="15112" width="9.28515625" bestFit="1" customWidth="1"/>
    <col min="15113" max="15113" width="9.28515625" customWidth="1"/>
    <col min="15114" max="15115" width="9.28515625" bestFit="1" customWidth="1"/>
    <col min="15116" max="15116" width="9.28515625" customWidth="1"/>
    <col min="15117" max="15118" width="9.28515625" bestFit="1" customWidth="1"/>
    <col min="15119" max="15119" width="9.28515625" customWidth="1"/>
    <col min="15120" max="15121" width="9.28515625" bestFit="1" customWidth="1"/>
    <col min="15122" max="15122" width="9.28515625" customWidth="1"/>
    <col min="15123" max="15123" width="10.140625" bestFit="1" customWidth="1"/>
    <col min="15125" max="15125" width="9.140625" customWidth="1"/>
    <col min="15358" max="15358" width="6.7109375" bestFit="1" customWidth="1"/>
    <col min="15359" max="15359" width="10.140625" customWidth="1"/>
    <col min="15361" max="15361" width="58.5703125" customWidth="1"/>
    <col min="15362" max="15362" width="9.28515625" bestFit="1" customWidth="1"/>
    <col min="15363" max="15363" width="9.28515625" customWidth="1"/>
    <col min="15364" max="15364" width="10.140625" bestFit="1" customWidth="1"/>
    <col min="15365" max="15365" width="9.28515625" bestFit="1" customWidth="1"/>
    <col min="15366" max="15366" width="9.28515625" customWidth="1"/>
    <col min="15367" max="15368" width="9.28515625" bestFit="1" customWidth="1"/>
    <col min="15369" max="15369" width="9.28515625" customWidth="1"/>
    <col min="15370" max="15371" width="9.28515625" bestFit="1" customWidth="1"/>
    <col min="15372" max="15372" width="9.28515625" customWidth="1"/>
    <col min="15373" max="15374" width="9.28515625" bestFit="1" customWidth="1"/>
    <col min="15375" max="15375" width="9.28515625" customWidth="1"/>
    <col min="15376" max="15377" width="9.28515625" bestFit="1" customWidth="1"/>
    <col min="15378" max="15378" width="9.28515625" customWidth="1"/>
    <col min="15379" max="15379" width="10.140625" bestFit="1" customWidth="1"/>
    <col min="15381" max="15381" width="9.140625" customWidth="1"/>
    <col min="15614" max="15614" width="6.7109375" bestFit="1" customWidth="1"/>
    <col min="15615" max="15615" width="10.140625" customWidth="1"/>
    <col min="15617" max="15617" width="58.5703125" customWidth="1"/>
    <col min="15618" max="15618" width="9.28515625" bestFit="1" customWidth="1"/>
    <col min="15619" max="15619" width="9.28515625" customWidth="1"/>
    <col min="15620" max="15620" width="10.140625" bestFit="1" customWidth="1"/>
    <col min="15621" max="15621" width="9.28515625" bestFit="1" customWidth="1"/>
    <col min="15622" max="15622" width="9.28515625" customWidth="1"/>
    <col min="15623" max="15624" width="9.28515625" bestFit="1" customWidth="1"/>
    <col min="15625" max="15625" width="9.28515625" customWidth="1"/>
    <col min="15626" max="15627" width="9.28515625" bestFit="1" customWidth="1"/>
    <col min="15628" max="15628" width="9.28515625" customWidth="1"/>
    <col min="15629" max="15630" width="9.28515625" bestFit="1" customWidth="1"/>
    <col min="15631" max="15631" width="9.28515625" customWidth="1"/>
    <col min="15632" max="15633" width="9.28515625" bestFit="1" customWidth="1"/>
    <col min="15634" max="15634" width="9.28515625" customWidth="1"/>
    <col min="15635" max="15635" width="10.140625" bestFit="1" customWidth="1"/>
    <col min="15637" max="15637" width="9.140625" customWidth="1"/>
    <col min="15870" max="15870" width="6.7109375" bestFit="1" customWidth="1"/>
    <col min="15871" max="15871" width="10.140625" customWidth="1"/>
    <col min="15873" max="15873" width="58.5703125" customWidth="1"/>
    <col min="15874" max="15874" width="9.28515625" bestFit="1" customWidth="1"/>
    <col min="15875" max="15875" width="9.28515625" customWidth="1"/>
    <col min="15876" max="15876" width="10.140625" bestFit="1" customWidth="1"/>
    <col min="15877" max="15877" width="9.28515625" bestFit="1" customWidth="1"/>
    <col min="15878" max="15878" width="9.28515625" customWidth="1"/>
    <col min="15879" max="15880" width="9.28515625" bestFit="1" customWidth="1"/>
    <col min="15881" max="15881" width="9.28515625" customWidth="1"/>
    <col min="15882" max="15883" width="9.28515625" bestFit="1" customWidth="1"/>
    <col min="15884" max="15884" width="9.28515625" customWidth="1"/>
    <col min="15885" max="15886" width="9.28515625" bestFit="1" customWidth="1"/>
    <col min="15887" max="15887" width="9.28515625" customWidth="1"/>
    <col min="15888" max="15889" width="9.28515625" bestFit="1" customWidth="1"/>
    <col min="15890" max="15890" width="9.28515625" customWidth="1"/>
    <col min="15891" max="15891" width="10.140625" bestFit="1" customWidth="1"/>
    <col min="15893" max="15893" width="9.140625" customWidth="1"/>
    <col min="16126" max="16126" width="6.7109375" bestFit="1" customWidth="1"/>
    <col min="16127" max="16127" width="10.140625" customWidth="1"/>
    <col min="16129" max="16129" width="58.5703125" customWidth="1"/>
    <col min="16130" max="16130" width="9.28515625" bestFit="1" customWidth="1"/>
    <col min="16131" max="16131" width="9.28515625" customWidth="1"/>
    <col min="16132" max="16132" width="10.140625" bestFit="1" customWidth="1"/>
    <col min="16133" max="16133" width="9.28515625" bestFit="1" customWidth="1"/>
    <col min="16134" max="16134" width="9.28515625" customWidth="1"/>
    <col min="16135" max="16136" width="9.28515625" bestFit="1" customWidth="1"/>
    <col min="16137" max="16137" width="9.28515625" customWidth="1"/>
    <col min="16138" max="16139" width="9.28515625" bestFit="1" customWidth="1"/>
    <col min="16140" max="16140" width="9.28515625" customWidth="1"/>
    <col min="16141" max="16142" width="9.28515625" bestFit="1" customWidth="1"/>
    <col min="16143" max="16143" width="9.28515625" customWidth="1"/>
    <col min="16144" max="16145" width="9.28515625" bestFit="1" customWidth="1"/>
    <col min="16146" max="16146" width="9.28515625" customWidth="1"/>
    <col min="16147" max="16147" width="10.140625" bestFit="1" customWidth="1"/>
    <col min="16149" max="16149" width="9.140625" customWidth="1"/>
  </cols>
  <sheetData>
    <row r="1" spans="1:31">
      <c r="B1">
        <f>KG!B1</f>
        <v>2026</v>
      </c>
      <c r="D1" s="34" t="s">
        <v>34</v>
      </c>
      <c r="W1" s="1"/>
      <c r="X1" s="1" t="s">
        <v>38</v>
      </c>
      <c r="Y1" s="1">
        <f>KG!AB1</f>
        <v>23</v>
      </c>
      <c r="AA1" s="37">
        <f>Y1/Y2</f>
        <v>1.7692307692307692</v>
      </c>
    </row>
    <row r="2" spans="1:31">
      <c r="B2" s="32" t="str">
        <f>KG!B2</f>
        <v>Июль</v>
      </c>
      <c r="D2" t="s">
        <v>0</v>
      </c>
      <c r="U2" s="1"/>
      <c r="W2" s="37">
        <f>S60/KG!$V$60</f>
        <v>0.11231420845875355</v>
      </c>
      <c r="X2" s="38" t="s">
        <v>39</v>
      </c>
      <c r="Y2" s="1">
        <f>KG!AB2</f>
        <v>13</v>
      </c>
      <c r="AA2" s="70">
        <f>SUMPRODUCT(AA5:AA50,AD5:AD50)</f>
        <v>3126005.4</v>
      </c>
    </row>
    <row r="3" spans="1:31" ht="45">
      <c r="A3" s="2" t="s">
        <v>1</v>
      </c>
      <c r="B3" s="2" t="s">
        <v>2</v>
      </c>
      <c r="C3" s="3" t="s">
        <v>3</v>
      </c>
      <c r="D3" s="4" t="s">
        <v>4</v>
      </c>
      <c r="E3" s="131" t="s">
        <v>5</v>
      </c>
      <c r="F3" s="131"/>
      <c r="G3" s="131"/>
      <c r="H3" s="131" t="s">
        <v>6</v>
      </c>
      <c r="I3" s="131"/>
      <c r="J3" s="131"/>
      <c r="K3" s="131" t="s">
        <v>7</v>
      </c>
      <c r="L3" s="131"/>
      <c r="M3" s="131"/>
      <c r="N3" s="131" t="s">
        <v>8</v>
      </c>
      <c r="O3" s="131"/>
      <c r="P3" s="131"/>
      <c r="Q3" s="123" t="s">
        <v>9</v>
      </c>
      <c r="R3" s="123"/>
      <c r="S3" s="123"/>
      <c r="U3" s="1"/>
      <c r="W3" s="35" t="s">
        <v>35</v>
      </c>
      <c r="X3" s="39" t="s">
        <v>36</v>
      </c>
      <c r="Y3" s="39" t="s">
        <v>37</v>
      </c>
      <c r="AA3" s="43" t="s">
        <v>40</v>
      </c>
      <c r="AB3" s="39" t="s">
        <v>41</v>
      </c>
      <c r="AC3" s="39" t="s">
        <v>42</v>
      </c>
    </row>
    <row r="4" spans="1:31" ht="40.5" customHeight="1">
      <c r="A4" s="3"/>
      <c r="B4" s="2"/>
      <c r="C4" s="5"/>
      <c r="D4" s="6"/>
      <c r="E4" s="7" t="s">
        <v>10</v>
      </c>
      <c r="F4" s="7" t="s">
        <v>11</v>
      </c>
      <c r="G4" s="7" t="s">
        <v>12</v>
      </c>
      <c r="H4" s="8" t="s">
        <v>10</v>
      </c>
      <c r="I4" s="8" t="s">
        <v>11</v>
      </c>
      <c r="J4" s="7" t="s">
        <v>12</v>
      </c>
      <c r="K4" s="8" t="s">
        <v>10</v>
      </c>
      <c r="L4" s="8" t="s">
        <v>11</v>
      </c>
      <c r="M4" s="7" t="s">
        <v>12</v>
      </c>
      <c r="N4" s="8" t="s">
        <v>10</v>
      </c>
      <c r="O4" s="8" t="s">
        <v>11</v>
      </c>
      <c r="P4" s="7" t="s">
        <v>12</v>
      </c>
      <c r="Q4" s="9" t="s">
        <v>10</v>
      </c>
      <c r="R4" s="9" t="s">
        <v>11</v>
      </c>
      <c r="S4" s="10" t="s">
        <v>12</v>
      </c>
      <c r="U4" s="11" t="s">
        <v>13</v>
      </c>
      <c r="W4" s="35" t="s">
        <v>11</v>
      </c>
      <c r="X4" s="35" t="s">
        <v>11</v>
      </c>
      <c r="Y4" s="35" t="s">
        <v>11</v>
      </c>
      <c r="AA4" s="43" t="s">
        <v>11</v>
      </c>
      <c r="AB4" s="43" t="s">
        <v>11</v>
      </c>
      <c r="AC4" s="43" t="s">
        <v>43</v>
      </c>
    </row>
    <row r="5" spans="1:31">
      <c r="A5" s="12">
        <f>KG!A5</f>
        <v>1</v>
      </c>
      <c r="B5" s="42">
        <f>KG!B5</f>
        <v>1401515</v>
      </c>
      <c r="C5" s="19">
        <f>KG!C5</f>
        <v>13599</v>
      </c>
      <c r="D5" s="13" t="str">
        <f>KG!D5</f>
        <v>Чипсы Kracks Barbeque 12*45 gr</v>
      </c>
      <c r="E5" s="14">
        <v>53</v>
      </c>
      <c r="F5" s="14">
        <f t="shared" ref="F5" si="0">E5/$U5</f>
        <v>4.416666666666667</v>
      </c>
      <c r="G5" s="14">
        <v>5565</v>
      </c>
      <c r="H5" s="14">
        <v>70</v>
      </c>
      <c r="I5" s="14">
        <f t="shared" ref="I5" si="1">H5/$U5</f>
        <v>5.833333333333333</v>
      </c>
      <c r="J5" s="14">
        <v>7114.8</v>
      </c>
      <c r="K5" s="14">
        <v>13</v>
      </c>
      <c r="L5" s="14">
        <f t="shared" ref="L5" si="2">K5/$U5</f>
        <v>1.0833333333333333</v>
      </c>
      <c r="M5" s="14">
        <v>1323</v>
      </c>
      <c r="N5" s="14">
        <v>96</v>
      </c>
      <c r="O5" s="14">
        <f>N5/$U5</f>
        <v>8</v>
      </c>
      <c r="P5" s="14">
        <v>10080</v>
      </c>
      <c r="Q5" s="16">
        <f>E5+H5+K5+N5</f>
        <v>232</v>
      </c>
      <c r="R5" s="16">
        <f>Q5/$U5</f>
        <v>19.333333333333332</v>
      </c>
      <c r="S5" s="17">
        <f>G5+J5+M5+P5</f>
        <v>24082.799999999999</v>
      </c>
      <c r="U5" s="18">
        <f>KG!X5</f>
        <v>12</v>
      </c>
      <c r="W5" s="36">
        <v>4.6488109193245801</v>
      </c>
      <c r="X5" s="36">
        <f>W5-R5</f>
        <v>-14.684522414008752</v>
      </c>
      <c r="Y5" s="40">
        <f>R5/W5-1</f>
        <v>3.1587695582470037</v>
      </c>
      <c r="AA5" s="36">
        <v>4.666666666666667</v>
      </c>
      <c r="AB5" s="36">
        <f>R5/$Y$1</f>
        <v>0.84057971014492749</v>
      </c>
      <c r="AC5" s="36">
        <f>IF(AB5=0,0,AA5/AB5)</f>
        <v>5.5517241379310347</v>
      </c>
      <c r="AD5" s="76">
        <f>KG!AG5</f>
        <v>1260</v>
      </c>
      <c r="AE5" s="31">
        <f>AA5*AD5</f>
        <v>5880</v>
      </c>
    </row>
    <row r="6" spans="1:31">
      <c r="A6" s="12">
        <f>KG!A6</f>
        <v>2</v>
      </c>
      <c r="B6" s="42">
        <f>KG!B6</f>
        <v>1401015</v>
      </c>
      <c r="C6" s="19">
        <f>KG!C6</f>
        <v>13594</v>
      </c>
      <c r="D6" s="13" t="str">
        <f>KG!D6</f>
        <v>Чипсы Kracks Barbeque 14*160 gr</v>
      </c>
      <c r="E6" s="14">
        <v>168</v>
      </c>
      <c r="F6" s="14">
        <f t="shared" ref="F6:F58" si="3">E6/$U6</f>
        <v>12</v>
      </c>
      <c r="G6" s="14">
        <v>37800</v>
      </c>
      <c r="H6" s="14">
        <v>97</v>
      </c>
      <c r="I6" s="14">
        <f t="shared" ref="I6:I58" si="4">H6/$U6</f>
        <v>6.9285714285714288</v>
      </c>
      <c r="J6" s="14">
        <v>21341.25</v>
      </c>
      <c r="K6" s="14">
        <v>25</v>
      </c>
      <c r="L6" s="14">
        <f t="shared" ref="L6:L58" si="5">K6/$U6</f>
        <v>1.7857142857142858</v>
      </c>
      <c r="M6" s="14">
        <v>5490</v>
      </c>
      <c r="N6" s="14">
        <v>114</v>
      </c>
      <c r="O6" s="14">
        <f t="shared" ref="O6:O58" si="6">N6/$U6</f>
        <v>8.1428571428571423</v>
      </c>
      <c r="P6" s="14">
        <v>25650</v>
      </c>
      <c r="Q6" s="16">
        <f t="shared" ref="Q6:Q58" si="7">E6+H6+K6+N6</f>
        <v>404</v>
      </c>
      <c r="R6" s="16">
        <f t="shared" ref="R6:R58" si="8">Q6/$U6</f>
        <v>28.857142857142858</v>
      </c>
      <c r="S6" s="17">
        <f t="shared" ref="S6:S58" si="9">G6+J6+M6+P6</f>
        <v>90281.25</v>
      </c>
      <c r="U6" s="18">
        <f>KG!X6</f>
        <v>14</v>
      </c>
      <c r="W6" s="36">
        <v>5.6488109193245801</v>
      </c>
      <c r="X6" s="36">
        <f t="shared" ref="X6:X58" si="10">W6-R6</f>
        <v>-23.208331937818279</v>
      </c>
      <c r="Y6" s="40">
        <f t="shared" ref="Y6:Y58" si="11">R6/W6-1</f>
        <v>4.1085340382738931</v>
      </c>
      <c r="AA6" s="36">
        <v>0.42857142857142855</v>
      </c>
      <c r="AB6" s="36">
        <f t="shared" ref="AB6:AB58" si="12">R6/$Y$1</f>
        <v>1.2546583850931676</v>
      </c>
      <c r="AC6" s="36">
        <f t="shared" ref="AC6:AC58" si="13">IF(AB6=0,0,AA6/AB6)</f>
        <v>0.34158415841584161</v>
      </c>
      <c r="AD6" s="76">
        <f>KG!AG6</f>
        <v>3150</v>
      </c>
      <c r="AE6" s="31">
        <f t="shared" ref="AE6:AE58" si="14">AA6*AD6</f>
        <v>1350</v>
      </c>
    </row>
    <row r="7" spans="1:31">
      <c r="A7" s="12">
        <f>KG!A7</f>
        <v>3</v>
      </c>
      <c r="B7" s="42">
        <f>KG!B7</f>
        <v>1401520</v>
      </c>
      <c r="C7" s="19">
        <f>KG!C7</f>
        <v>13600</v>
      </c>
      <c r="D7" s="13" t="str">
        <f>KG!D7</f>
        <v>Чипсы Kracks Cheese 12*45 gr</v>
      </c>
      <c r="E7" s="14">
        <v>85</v>
      </c>
      <c r="F7" s="14">
        <f t="shared" si="3"/>
        <v>7.083333333333333</v>
      </c>
      <c r="G7" s="14">
        <v>8925</v>
      </c>
      <c r="H7" s="14">
        <v>70</v>
      </c>
      <c r="I7" s="14">
        <f t="shared" si="4"/>
        <v>5.833333333333333</v>
      </c>
      <c r="J7" s="14">
        <v>7124.25</v>
      </c>
      <c r="K7" s="14">
        <v>13</v>
      </c>
      <c r="L7" s="14">
        <f t="shared" si="5"/>
        <v>1.0833333333333333</v>
      </c>
      <c r="M7" s="14">
        <v>1323</v>
      </c>
      <c r="N7" s="14">
        <v>96</v>
      </c>
      <c r="O7" s="14">
        <f t="shared" si="6"/>
        <v>8</v>
      </c>
      <c r="P7" s="14">
        <v>10080</v>
      </c>
      <c r="Q7" s="16">
        <f t="shared" si="7"/>
        <v>264</v>
      </c>
      <c r="R7" s="16">
        <f t="shared" si="8"/>
        <v>22</v>
      </c>
      <c r="S7" s="17">
        <f t="shared" si="9"/>
        <v>27452.25</v>
      </c>
      <c r="U7" s="18">
        <f>KG!X7</f>
        <v>12</v>
      </c>
      <c r="W7" s="36">
        <v>6.6488109193245801</v>
      </c>
      <c r="X7" s="36">
        <f t="shared" si="10"/>
        <v>-15.35118908067542</v>
      </c>
      <c r="Y7" s="40">
        <f t="shared" si="11"/>
        <v>2.3088623314670635</v>
      </c>
      <c r="AA7" s="36">
        <v>6.083333333333333</v>
      </c>
      <c r="AB7" s="36">
        <f t="shared" si="12"/>
        <v>0.95652173913043481</v>
      </c>
      <c r="AC7" s="36">
        <f t="shared" si="13"/>
        <v>6.3598484848484844</v>
      </c>
      <c r="AD7" s="76">
        <f>KG!AG7</f>
        <v>1260</v>
      </c>
      <c r="AE7" s="31">
        <f t="shared" si="14"/>
        <v>7665</v>
      </c>
    </row>
    <row r="8" spans="1:31">
      <c r="A8" s="12">
        <f>KG!A8</f>
        <v>4</v>
      </c>
      <c r="B8" s="42">
        <f>KG!B8</f>
        <v>1401020</v>
      </c>
      <c r="C8" s="19">
        <f>KG!C8</f>
        <v>13595</v>
      </c>
      <c r="D8" s="13" t="str">
        <f>KG!D8</f>
        <v>Чипсы Kracks Cheese 14*160 gr</v>
      </c>
      <c r="E8" s="14">
        <v>337</v>
      </c>
      <c r="F8" s="14">
        <f t="shared" si="3"/>
        <v>24.071428571428573</v>
      </c>
      <c r="G8" s="14">
        <v>75825</v>
      </c>
      <c r="H8" s="14">
        <v>102</v>
      </c>
      <c r="I8" s="14">
        <f t="shared" si="4"/>
        <v>7.2857142857142856</v>
      </c>
      <c r="J8" s="14">
        <v>22482</v>
      </c>
      <c r="K8" s="14">
        <v>23</v>
      </c>
      <c r="L8" s="14">
        <f t="shared" si="5"/>
        <v>1.6428571428571428</v>
      </c>
      <c r="M8" s="14">
        <v>5062.5</v>
      </c>
      <c r="N8" s="14">
        <v>114</v>
      </c>
      <c r="O8" s="14">
        <f t="shared" si="6"/>
        <v>8.1428571428571423</v>
      </c>
      <c r="P8" s="14">
        <v>25650</v>
      </c>
      <c r="Q8" s="16">
        <f t="shared" si="7"/>
        <v>576</v>
      </c>
      <c r="R8" s="16">
        <f t="shared" si="8"/>
        <v>41.142857142857146</v>
      </c>
      <c r="S8" s="17">
        <f t="shared" si="9"/>
        <v>129019.5</v>
      </c>
      <c r="U8" s="18">
        <f>KG!X8</f>
        <v>14</v>
      </c>
      <c r="W8" s="36">
        <v>7.6488109193245801</v>
      </c>
      <c r="X8" s="36">
        <f t="shared" si="10"/>
        <v>-33.494046223532564</v>
      </c>
      <c r="Y8" s="40">
        <f t="shared" si="11"/>
        <v>4.3789873454592101</v>
      </c>
      <c r="AA8" s="36">
        <v>9.1428571428571423</v>
      </c>
      <c r="AB8" s="36">
        <f t="shared" si="12"/>
        <v>1.7888198757763976</v>
      </c>
      <c r="AC8" s="36">
        <f t="shared" si="13"/>
        <v>5.1111111111111107</v>
      </c>
      <c r="AD8" s="76">
        <f>KG!AG8</f>
        <v>3150</v>
      </c>
      <c r="AE8" s="31">
        <f t="shared" si="14"/>
        <v>28800</v>
      </c>
    </row>
    <row r="9" spans="1:31">
      <c r="A9" s="12">
        <f>KG!A9</f>
        <v>5</v>
      </c>
      <c r="B9" s="42">
        <f>KG!B9</f>
        <v>1402070</v>
      </c>
      <c r="C9" s="19">
        <f>KG!C9</f>
        <v>19809</v>
      </c>
      <c r="D9" s="13" t="str">
        <f>KG!D9</f>
        <v>Чипсы Kracks Crab 14*160 gr</v>
      </c>
      <c r="E9" s="14">
        <v>0</v>
      </c>
      <c r="F9" s="14">
        <f t="shared" si="3"/>
        <v>0</v>
      </c>
      <c r="G9" s="14">
        <v>0</v>
      </c>
      <c r="H9" s="14">
        <v>113</v>
      </c>
      <c r="I9" s="14">
        <f t="shared" si="4"/>
        <v>8.0714285714285712</v>
      </c>
      <c r="J9" s="14">
        <v>24941.25</v>
      </c>
      <c r="K9" s="14">
        <v>25</v>
      </c>
      <c r="L9" s="14">
        <f t="shared" si="5"/>
        <v>1.7857142857142858</v>
      </c>
      <c r="M9" s="14">
        <v>5490</v>
      </c>
      <c r="N9" s="14">
        <v>114</v>
      </c>
      <c r="O9" s="14">
        <f t="shared" si="6"/>
        <v>8.1428571428571423</v>
      </c>
      <c r="P9" s="14">
        <v>25650</v>
      </c>
      <c r="Q9" s="16">
        <f t="shared" si="7"/>
        <v>252</v>
      </c>
      <c r="R9" s="16">
        <f t="shared" si="8"/>
        <v>18</v>
      </c>
      <c r="S9" s="17">
        <f t="shared" si="9"/>
        <v>56081.25</v>
      </c>
      <c r="U9" s="18">
        <f>KG!X9</f>
        <v>14</v>
      </c>
      <c r="W9" s="36">
        <v>8.6488109193245801</v>
      </c>
      <c r="X9" s="36">
        <f t="shared" si="10"/>
        <v>-9.3511890806754199</v>
      </c>
      <c r="Y9" s="40">
        <f t="shared" si="11"/>
        <v>1.0812109511819101</v>
      </c>
      <c r="AA9" s="36">
        <v>0.8571428571428571</v>
      </c>
      <c r="AB9" s="36">
        <f t="shared" si="12"/>
        <v>0.78260869565217395</v>
      </c>
      <c r="AC9" s="36">
        <f t="shared" si="13"/>
        <v>1.0952380952380951</v>
      </c>
      <c r="AD9" s="76">
        <f>KG!AG9</f>
        <v>3150</v>
      </c>
      <c r="AE9" s="31">
        <f t="shared" si="14"/>
        <v>2700</v>
      </c>
    </row>
    <row r="10" spans="1:31">
      <c r="A10" s="12">
        <f>KG!A10</f>
        <v>6</v>
      </c>
      <c r="B10" s="42">
        <f>KG!B10</f>
        <v>1401505</v>
      </c>
      <c r="C10" s="19">
        <f>KG!C10</f>
        <v>13597</v>
      </c>
      <c r="D10" s="13" t="str">
        <f>KG!D10</f>
        <v>Чипсы Kracks Original 12*45 gr</v>
      </c>
      <c r="E10" s="14">
        <v>144</v>
      </c>
      <c r="F10" s="14">
        <f t="shared" si="3"/>
        <v>12</v>
      </c>
      <c r="G10" s="14">
        <v>15120</v>
      </c>
      <c r="H10" s="14">
        <v>76</v>
      </c>
      <c r="I10" s="14">
        <f t="shared" si="4"/>
        <v>6.333333333333333</v>
      </c>
      <c r="J10" s="14">
        <v>7746.9</v>
      </c>
      <c r="K10" s="14">
        <v>13</v>
      </c>
      <c r="L10" s="14">
        <f t="shared" si="5"/>
        <v>1.0833333333333333</v>
      </c>
      <c r="M10" s="14">
        <v>1323</v>
      </c>
      <c r="N10" s="14">
        <v>96</v>
      </c>
      <c r="O10" s="14">
        <f t="shared" si="6"/>
        <v>8</v>
      </c>
      <c r="P10" s="14">
        <v>10080</v>
      </c>
      <c r="Q10" s="16">
        <f t="shared" si="7"/>
        <v>329</v>
      </c>
      <c r="R10" s="16">
        <f t="shared" si="8"/>
        <v>27.416666666666668</v>
      </c>
      <c r="S10" s="17">
        <f t="shared" si="9"/>
        <v>34269.9</v>
      </c>
      <c r="U10" s="18">
        <f>KG!X10</f>
        <v>12</v>
      </c>
      <c r="W10" s="36">
        <v>9.6488109193245801</v>
      </c>
      <c r="X10" s="36">
        <f t="shared" si="10"/>
        <v>-17.76785574734209</v>
      </c>
      <c r="Y10" s="40">
        <f t="shared" si="11"/>
        <v>1.8414554804630625</v>
      </c>
      <c r="AA10" s="36">
        <v>0</v>
      </c>
      <c r="AB10" s="36">
        <f t="shared" si="12"/>
        <v>1.1920289855072463</v>
      </c>
      <c r="AC10" s="36">
        <f t="shared" si="13"/>
        <v>0</v>
      </c>
      <c r="AD10" s="76">
        <f>KG!AG10</f>
        <v>1260</v>
      </c>
      <c r="AE10" s="31">
        <f t="shared" si="14"/>
        <v>0</v>
      </c>
    </row>
    <row r="11" spans="1:31">
      <c r="A11" s="12">
        <f>KG!A11</f>
        <v>7</v>
      </c>
      <c r="B11" s="42">
        <f>KG!B11</f>
        <v>1401005</v>
      </c>
      <c r="C11" s="19">
        <f>KG!C11</f>
        <v>13592</v>
      </c>
      <c r="D11" s="13" t="str">
        <f>KG!D11</f>
        <v>Чипсы Kracks Original 14*160 gr</v>
      </c>
      <c r="E11" s="14">
        <v>197</v>
      </c>
      <c r="F11" s="14">
        <f t="shared" si="3"/>
        <v>14.071428571428571</v>
      </c>
      <c r="G11" s="14">
        <v>44325</v>
      </c>
      <c r="H11" s="14">
        <v>103</v>
      </c>
      <c r="I11" s="14">
        <f t="shared" si="4"/>
        <v>7.3571428571428568</v>
      </c>
      <c r="J11" s="14">
        <v>22707</v>
      </c>
      <c r="K11" s="14">
        <v>25</v>
      </c>
      <c r="L11" s="14">
        <f t="shared" si="5"/>
        <v>1.7857142857142858</v>
      </c>
      <c r="M11" s="14">
        <v>5490</v>
      </c>
      <c r="N11" s="14">
        <v>114</v>
      </c>
      <c r="O11" s="14">
        <f t="shared" si="6"/>
        <v>8.1428571428571423</v>
      </c>
      <c r="P11" s="14">
        <v>25650</v>
      </c>
      <c r="Q11" s="16">
        <f t="shared" si="7"/>
        <v>439</v>
      </c>
      <c r="R11" s="16">
        <f t="shared" si="8"/>
        <v>31.357142857142858</v>
      </c>
      <c r="S11" s="17">
        <f t="shared" si="9"/>
        <v>98172</v>
      </c>
      <c r="U11" s="18">
        <f>KG!X11</f>
        <v>14</v>
      </c>
      <c r="W11" s="36">
        <v>10.6488109193246</v>
      </c>
      <c r="X11" s="36">
        <f t="shared" si="10"/>
        <v>-20.708331937818258</v>
      </c>
      <c r="Y11" s="40">
        <f t="shared" si="11"/>
        <v>1.94466143635234</v>
      </c>
      <c r="AA11" s="36">
        <v>0</v>
      </c>
      <c r="AB11" s="36">
        <f t="shared" si="12"/>
        <v>1.3633540372670807</v>
      </c>
      <c r="AC11" s="36">
        <f t="shared" si="13"/>
        <v>0</v>
      </c>
      <c r="AD11" s="76">
        <f>KG!AG11</f>
        <v>3150</v>
      </c>
      <c r="AE11" s="31">
        <f t="shared" si="14"/>
        <v>0</v>
      </c>
    </row>
    <row r="12" spans="1:31">
      <c r="A12" s="12">
        <f>KG!A12</f>
        <v>8</v>
      </c>
      <c r="B12" s="42">
        <f>KG!B12</f>
        <v>1401025</v>
      </c>
      <c r="C12" s="19">
        <f>KG!C12</f>
        <v>13596</v>
      </c>
      <c r="D12" s="13" t="str">
        <f>KG!D12</f>
        <v>Чипсы Kracks Paprika 14*160 gr</v>
      </c>
      <c r="E12" s="14">
        <v>224</v>
      </c>
      <c r="F12" s="14">
        <f t="shared" si="3"/>
        <v>16</v>
      </c>
      <c r="G12" s="14">
        <v>50400</v>
      </c>
      <c r="H12" s="14">
        <v>98</v>
      </c>
      <c r="I12" s="14">
        <f t="shared" si="4"/>
        <v>7</v>
      </c>
      <c r="J12" s="14">
        <v>21624.75</v>
      </c>
      <c r="K12" s="14">
        <v>24</v>
      </c>
      <c r="L12" s="14">
        <f t="shared" si="5"/>
        <v>1.7142857142857142</v>
      </c>
      <c r="M12" s="14">
        <v>5265</v>
      </c>
      <c r="N12" s="14">
        <v>112</v>
      </c>
      <c r="O12" s="14">
        <f t="shared" si="6"/>
        <v>8</v>
      </c>
      <c r="P12" s="14">
        <v>25200</v>
      </c>
      <c r="Q12" s="16">
        <f t="shared" si="7"/>
        <v>458</v>
      </c>
      <c r="R12" s="16">
        <f t="shared" si="8"/>
        <v>32.714285714285715</v>
      </c>
      <c r="S12" s="17">
        <f t="shared" si="9"/>
        <v>102489.75</v>
      </c>
      <c r="U12" s="18">
        <f>KG!X12</f>
        <v>14</v>
      </c>
      <c r="W12" s="36">
        <v>11.6488109193246</v>
      </c>
      <c r="X12" s="36">
        <f t="shared" si="10"/>
        <v>-21.065474794961116</v>
      </c>
      <c r="Y12" s="40">
        <f t="shared" si="11"/>
        <v>1.8083798372943711</v>
      </c>
      <c r="AA12" s="36">
        <v>0</v>
      </c>
      <c r="AB12" s="36">
        <f t="shared" si="12"/>
        <v>1.4223602484472051</v>
      </c>
      <c r="AC12" s="36">
        <f t="shared" si="13"/>
        <v>0</v>
      </c>
      <c r="AD12" s="76">
        <f>KG!AG12</f>
        <v>3150</v>
      </c>
      <c r="AE12" s="31">
        <f t="shared" si="14"/>
        <v>0</v>
      </c>
    </row>
    <row r="13" spans="1:31">
      <c r="A13" s="12">
        <f>KG!A13</f>
        <v>9</v>
      </c>
      <c r="B13" s="42">
        <f>KG!B13</f>
        <v>1401510</v>
      </c>
      <c r="C13" s="19">
        <f>KG!C13</f>
        <v>13598</v>
      </c>
      <c r="D13" s="13" t="str">
        <f>KG!D13</f>
        <v>Чипсы Kracks Sour Cream&amp;onion 12*45 gr</v>
      </c>
      <c r="E13" s="14">
        <v>108</v>
      </c>
      <c r="F13" s="14">
        <f t="shared" si="3"/>
        <v>9</v>
      </c>
      <c r="G13" s="14">
        <v>11340</v>
      </c>
      <c r="H13" s="14">
        <v>74</v>
      </c>
      <c r="I13" s="14">
        <f t="shared" si="4"/>
        <v>6.166666666666667</v>
      </c>
      <c r="J13" s="14">
        <v>7507.5</v>
      </c>
      <c r="K13" s="14">
        <v>13</v>
      </c>
      <c r="L13" s="14">
        <f t="shared" si="5"/>
        <v>1.0833333333333333</v>
      </c>
      <c r="M13" s="14">
        <v>1323</v>
      </c>
      <c r="N13" s="14">
        <v>96</v>
      </c>
      <c r="O13" s="14">
        <f t="shared" si="6"/>
        <v>8</v>
      </c>
      <c r="P13" s="14">
        <v>10080</v>
      </c>
      <c r="Q13" s="16">
        <f t="shared" si="7"/>
        <v>291</v>
      </c>
      <c r="R13" s="16">
        <f t="shared" si="8"/>
        <v>24.25</v>
      </c>
      <c r="S13" s="17">
        <f t="shared" si="9"/>
        <v>30250.5</v>
      </c>
      <c r="U13" s="18">
        <f>KG!X13</f>
        <v>12</v>
      </c>
      <c r="W13" s="36">
        <v>12.6488109193246</v>
      </c>
      <c r="X13" s="36">
        <f t="shared" si="10"/>
        <v>-11.6011890806754</v>
      </c>
      <c r="Y13" s="40">
        <f t="shared" si="11"/>
        <v>0.91717625907043465</v>
      </c>
      <c r="AA13" s="36">
        <v>0</v>
      </c>
      <c r="AB13" s="36">
        <f t="shared" si="12"/>
        <v>1.0543478260869565</v>
      </c>
      <c r="AC13" s="36">
        <f t="shared" si="13"/>
        <v>0</v>
      </c>
      <c r="AD13" s="76">
        <f>KG!AG13</f>
        <v>1260</v>
      </c>
      <c r="AE13" s="31">
        <f t="shared" si="14"/>
        <v>0</v>
      </c>
    </row>
    <row r="14" spans="1:31">
      <c r="A14" s="12">
        <f>KG!A14</f>
        <v>10</v>
      </c>
      <c r="B14" s="42">
        <f>KG!B14</f>
        <v>1401010</v>
      </c>
      <c r="C14" s="19">
        <f>KG!C14</f>
        <v>13593</v>
      </c>
      <c r="D14" s="13" t="str">
        <f>KG!D14</f>
        <v>Чипсы Kracks Sour Cream&amp;onion 14*160 gr</v>
      </c>
      <c r="E14" s="14">
        <v>281</v>
      </c>
      <c r="F14" s="14">
        <f t="shared" si="3"/>
        <v>20.071428571428573</v>
      </c>
      <c r="G14" s="14">
        <v>63225</v>
      </c>
      <c r="H14" s="14">
        <v>86</v>
      </c>
      <c r="I14" s="14">
        <f t="shared" si="4"/>
        <v>6.1428571428571432</v>
      </c>
      <c r="J14" s="14">
        <v>19098</v>
      </c>
      <c r="K14" s="14">
        <v>25</v>
      </c>
      <c r="L14" s="14">
        <f t="shared" si="5"/>
        <v>1.7857142857142858</v>
      </c>
      <c r="M14" s="14">
        <v>5490</v>
      </c>
      <c r="N14" s="14">
        <v>114</v>
      </c>
      <c r="O14" s="14">
        <f t="shared" si="6"/>
        <v>8.1428571428571423</v>
      </c>
      <c r="P14" s="14">
        <v>25650</v>
      </c>
      <c r="Q14" s="16">
        <f t="shared" si="7"/>
        <v>506</v>
      </c>
      <c r="R14" s="16">
        <f t="shared" si="8"/>
        <v>36.142857142857146</v>
      </c>
      <c r="S14" s="17">
        <f t="shared" si="9"/>
        <v>113463</v>
      </c>
      <c r="U14" s="18">
        <f>KG!X14</f>
        <v>14</v>
      </c>
      <c r="W14" s="36">
        <v>13.6488109193246</v>
      </c>
      <c r="X14" s="36">
        <f t="shared" si="10"/>
        <v>-22.494046223532546</v>
      </c>
      <c r="Y14" s="40">
        <f t="shared" si="11"/>
        <v>1.6480590401970083</v>
      </c>
      <c r="AA14" s="36">
        <v>0</v>
      </c>
      <c r="AB14" s="36">
        <f t="shared" si="12"/>
        <v>1.5714285714285716</v>
      </c>
      <c r="AC14" s="36">
        <f t="shared" si="13"/>
        <v>0</v>
      </c>
      <c r="AD14" s="76">
        <f>KG!AG14</f>
        <v>3150</v>
      </c>
      <c r="AE14" s="31">
        <f t="shared" si="14"/>
        <v>0</v>
      </c>
    </row>
    <row r="15" spans="1:31">
      <c r="A15" s="12">
        <f>KG!A15</f>
        <v>11</v>
      </c>
      <c r="B15" s="42">
        <f>KG!B15</f>
        <v>1104230</v>
      </c>
      <c r="C15" s="19">
        <f>KG!C15</f>
        <v>24005</v>
      </c>
      <c r="D15" s="13" t="str">
        <f>KG!D15</f>
        <v>MacCoffee Ingrd 3 in 1 Toffee 25*10*20 gr</v>
      </c>
      <c r="E15" s="14">
        <v>0</v>
      </c>
      <c r="F15" s="14">
        <f t="shared" si="3"/>
        <v>0</v>
      </c>
      <c r="G15" s="14">
        <v>0</v>
      </c>
      <c r="H15" s="14">
        <v>151</v>
      </c>
      <c r="I15" s="14">
        <f t="shared" si="4"/>
        <v>6.04</v>
      </c>
      <c r="J15" s="14">
        <v>22606.959999999999</v>
      </c>
      <c r="K15" s="14">
        <v>44</v>
      </c>
      <c r="L15" s="14">
        <f t="shared" si="5"/>
        <v>1.76</v>
      </c>
      <c r="M15" s="14">
        <v>6411.36</v>
      </c>
      <c r="N15" s="14">
        <v>2</v>
      </c>
      <c r="O15" s="14">
        <f t="shared" si="6"/>
        <v>0.08</v>
      </c>
      <c r="P15" s="14">
        <v>304</v>
      </c>
      <c r="Q15" s="16">
        <f t="shared" si="7"/>
        <v>197</v>
      </c>
      <c r="R15" s="16">
        <f t="shared" si="8"/>
        <v>7.88</v>
      </c>
      <c r="S15" s="17">
        <f t="shared" si="9"/>
        <v>29322.32</v>
      </c>
      <c r="U15" s="18">
        <f>KG!X15</f>
        <v>25</v>
      </c>
      <c r="W15" s="36">
        <v>14.6488109193246</v>
      </c>
      <c r="X15" s="36">
        <f t="shared" si="10"/>
        <v>6.7688109193245998</v>
      </c>
      <c r="Y15" s="40">
        <f t="shared" si="11"/>
        <v>-0.46207237956735692</v>
      </c>
      <c r="AA15" s="36">
        <v>0.56000000000000005</v>
      </c>
      <c r="AB15" s="36">
        <f t="shared" si="12"/>
        <v>0.34260869565217389</v>
      </c>
      <c r="AC15" s="36">
        <f t="shared" si="13"/>
        <v>1.6345177664974622</v>
      </c>
      <c r="AD15" s="76">
        <f>KG!AG15</f>
        <v>3800</v>
      </c>
      <c r="AE15" s="31">
        <f t="shared" si="14"/>
        <v>2128</v>
      </c>
    </row>
    <row r="16" spans="1:31">
      <c r="A16" s="12">
        <f>KG!A16</f>
        <v>12</v>
      </c>
      <c r="B16" s="42">
        <f>KG!B16</f>
        <v>19040300</v>
      </c>
      <c r="C16" s="19">
        <f>KG!C16</f>
        <v>41105</v>
      </c>
      <c r="D16" s="13" t="str">
        <f>KG!D16</f>
        <v>MacCoffee Ingrd 3 in 1 Toffee 50*10*20 gr OPP</v>
      </c>
      <c r="E16" s="14">
        <v>395</v>
      </c>
      <c r="F16" s="14">
        <f t="shared" si="3"/>
        <v>7.9</v>
      </c>
      <c r="G16" s="14">
        <v>60040</v>
      </c>
      <c r="H16" s="14">
        <v>21</v>
      </c>
      <c r="I16" s="14">
        <f t="shared" si="4"/>
        <v>0.42</v>
      </c>
      <c r="J16" s="14">
        <v>3181.36</v>
      </c>
      <c r="K16" s="14">
        <v>4</v>
      </c>
      <c r="L16" s="14">
        <f t="shared" si="5"/>
        <v>0.08</v>
      </c>
      <c r="M16" s="14">
        <v>592.79999999999995</v>
      </c>
      <c r="N16" s="14">
        <v>1</v>
      </c>
      <c r="O16" s="14">
        <f t="shared" si="6"/>
        <v>0.02</v>
      </c>
      <c r="P16" s="14">
        <v>152</v>
      </c>
      <c r="Q16" s="16">
        <f t="shared" si="7"/>
        <v>421</v>
      </c>
      <c r="R16" s="16">
        <f t="shared" si="8"/>
        <v>8.42</v>
      </c>
      <c r="S16" s="17">
        <f t="shared" si="9"/>
        <v>63966.16</v>
      </c>
      <c r="U16" s="18">
        <f>KG!X16</f>
        <v>50</v>
      </c>
      <c r="W16" s="36">
        <v>15.6488109193246</v>
      </c>
      <c r="X16" s="36">
        <f t="shared" si="10"/>
        <v>7.2288109193245997</v>
      </c>
      <c r="Y16" s="40">
        <f t="shared" si="11"/>
        <v>-0.46193994908570302</v>
      </c>
      <c r="AA16" s="36">
        <v>4.58</v>
      </c>
      <c r="AB16" s="36">
        <f t="shared" si="12"/>
        <v>0.36608695652173912</v>
      </c>
      <c r="AC16" s="36">
        <f t="shared" si="13"/>
        <v>12.510688836104514</v>
      </c>
      <c r="AD16" s="76">
        <f>KG!AG16</f>
        <v>7600</v>
      </c>
      <c r="AE16" s="31">
        <f t="shared" si="14"/>
        <v>34808</v>
      </c>
    </row>
    <row r="17" spans="1:31">
      <c r="A17" s="12">
        <f>KG!A17</f>
        <v>13</v>
      </c>
      <c r="B17" s="42">
        <f>KG!B17</f>
        <v>1104520</v>
      </c>
      <c r="C17" s="19">
        <f>KG!C17</f>
        <v>19320</v>
      </c>
      <c r="D17" s="13" t="str">
        <f>KG!D17</f>
        <v>Горячий шоколад MacCoffee MacChocolate 10*10*20 gr</v>
      </c>
      <c r="E17" s="14">
        <v>66</v>
      </c>
      <c r="F17" s="14">
        <f t="shared" si="3"/>
        <v>6.6</v>
      </c>
      <c r="G17" s="14">
        <v>10560</v>
      </c>
      <c r="H17" s="14">
        <v>32</v>
      </c>
      <c r="I17" s="14">
        <f t="shared" si="4"/>
        <v>3.2</v>
      </c>
      <c r="J17" s="14">
        <v>5041.6000000000004</v>
      </c>
      <c r="K17" s="14">
        <v>22</v>
      </c>
      <c r="L17" s="14">
        <f t="shared" si="5"/>
        <v>2.2000000000000002</v>
      </c>
      <c r="M17" s="14">
        <v>3400</v>
      </c>
      <c r="N17" s="14">
        <v>1</v>
      </c>
      <c r="O17" s="14">
        <f t="shared" si="6"/>
        <v>0.1</v>
      </c>
      <c r="P17" s="14">
        <v>160</v>
      </c>
      <c r="Q17" s="16">
        <f t="shared" si="7"/>
        <v>121</v>
      </c>
      <c r="R17" s="16">
        <f t="shared" si="8"/>
        <v>12.1</v>
      </c>
      <c r="S17" s="17">
        <f t="shared" si="9"/>
        <v>19161.599999999999</v>
      </c>
      <c r="U17" s="18">
        <f>KG!X17</f>
        <v>10</v>
      </c>
      <c r="W17" s="36">
        <v>16.6488109193246</v>
      </c>
      <c r="X17" s="36">
        <f t="shared" si="10"/>
        <v>4.5488109193246</v>
      </c>
      <c r="Y17" s="40">
        <f t="shared" si="11"/>
        <v>-0.27322136946397213</v>
      </c>
      <c r="AA17" s="36">
        <v>19.7</v>
      </c>
      <c r="AB17" s="36">
        <f t="shared" si="12"/>
        <v>0.52608695652173909</v>
      </c>
      <c r="AC17" s="36">
        <f t="shared" si="13"/>
        <v>37.446280991735541</v>
      </c>
      <c r="AD17" s="76">
        <f>KG!AG17</f>
        <v>1600</v>
      </c>
      <c r="AE17" s="31">
        <f t="shared" si="14"/>
        <v>31520</v>
      </c>
    </row>
    <row r="18" spans="1:31">
      <c r="A18" s="12">
        <f>KG!A18</f>
        <v>14</v>
      </c>
      <c r="B18" s="42">
        <f>KG!B18</f>
        <v>1105008</v>
      </c>
      <c r="C18" s="19">
        <f>KG!C18</f>
        <v>13602</v>
      </c>
      <c r="D18" s="13" t="str">
        <f>KG!D18</f>
        <v>Какао MacCoffee MacChoco Pouch 235 gr</v>
      </c>
      <c r="E18" s="14">
        <v>73</v>
      </c>
      <c r="F18" s="14">
        <f t="shared" si="3"/>
        <v>6.083333333333333</v>
      </c>
      <c r="G18" s="14">
        <v>12410</v>
      </c>
      <c r="H18" s="14">
        <v>60</v>
      </c>
      <c r="I18" s="14">
        <f t="shared" si="4"/>
        <v>5</v>
      </c>
      <c r="J18" s="14">
        <v>10128.6</v>
      </c>
      <c r="K18" s="14">
        <v>15</v>
      </c>
      <c r="L18" s="14">
        <f t="shared" si="5"/>
        <v>1.25</v>
      </c>
      <c r="M18" s="14">
        <v>2461.6</v>
      </c>
      <c r="N18" s="14">
        <v>0</v>
      </c>
      <c r="O18" s="14">
        <f t="shared" si="6"/>
        <v>0</v>
      </c>
      <c r="P18" s="14">
        <v>0</v>
      </c>
      <c r="Q18" s="16">
        <f t="shared" si="7"/>
        <v>148</v>
      </c>
      <c r="R18" s="16">
        <f t="shared" si="8"/>
        <v>12.333333333333334</v>
      </c>
      <c r="S18" s="17">
        <f t="shared" si="9"/>
        <v>25000.199999999997</v>
      </c>
      <c r="U18" s="18">
        <f>KG!X18</f>
        <v>12</v>
      </c>
      <c r="W18" s="36">
        <v>17.6488109193246</v>
      </c>
      <c r="X18" s="36">
        <f t="shared" si="10"/>
        <v>5.3154775859912657</v>
      </c>
      <c r="Y18" s="40">
        <f t="shared" si="11"/>
        <v>-0.30118049370516364</v>
      </c>
      <c r="AA18" s="36">
        <v>25.5</v>
      </c>
      <c r="AB18" s="36">
        <f t="shared" si="12"/>
        <v>0.53623188405797106</v>
      </c>
      <c r="AC18" s="36">
        <f t="shared" si="13"/>
        <v>47.554054054054049</v>
      </c>
      <c r="AD18" s="76">
        <f>KG!AG18</f>
        <v>12800</v>
      </c>
      <c r="AE18" s="31">
        <f t="shared" si="14"/>
        <v>326400</v>
      </c>
    </row>
    <row r="19" spans="1:31">
      <c r="A19" s="12">
        <f>KG!A19</f>
        <v>15</v>
      </c>
      <c r="B19" s="42">
        <f>KG!B19</f>
        <v>1105007</v>
      </c>
      <c r="C19" s="19">
        <f>KG!C19</f>
        <v>26260</v>
      </c>
      <c r="D19" s="13" t="str">
        <f>KG!D19</f>
        <v>Какао MacChoco Marshmallow Smeshariki Pouch 12*235 gr</v>
      </c>
      <c r="E19" s="14">
        <v>22</v>
      </c>
      <c r="F19" s="14">
        <f t="shared" si="3"/>
        <v>1.8333333333333333</v>
      </c>
      <c r="G19" s="14">
        <v>3740</v>
      </c>
      <c r="H19" s="14">
        <v>59</v>
      </c>
      <c r="I19" s="14">
        <f t="shared" si="4"/>
        <v>4.916666666666667</v>
      </c>
      <c r="J19" s="14">
        <v>9970.5</v>
      </c>
      <c r="K19" s="14">
        <v>15</v>
      </c>
      <c r="L19" s="14">
        <f t="shared" si="5"/>
        <v>1.25</v>
      </c>
      <c r="M19" s="14">
        <v>2461.6</v>
      </c>
      <c r="N19" s="14">
        <v>0</v>
      </c>
      <c r="O19" s="14">
        <f t="shared" si="6"/>
        <v>0</v>
      </c>
      <c r="P19" s="14">
        <v>0</v>
      </c>
      <c r="Q19" s="16">
        <f t="shared" si="7"/>
        <v>96</v>
      </c>
      <c r="R19" s="16">
        <f t="shared" si="8"/>
        <v>8</v>
      </c>
      <c r="S19" s="17">
        <f t="shared" si="9"/>
        <v>16172.1</v>
      </c>
      <c r="U19" s="18">
        <f>KG!X19</f>
        <v>12</v>
      </c>
      <c r="W19" s="36">
        <v>18.6488109193246</v>
      </c>
      <c r="X19" s="36">
        <f t="shared" si="10"/>
        <v>10.6488109193246</v>
      </c>
      <c r="Y19" s="40">
        <f t="shared" si="11"/>
        <v>-0.57101822552610582</v>
      </c>
      <c r="AA19" s="36">
        <v>8.0833333333333339</v>
      </c>
      <c r="AB19" s="36">
        <f t="shared" si="12"/>
        <v>0.34782608695652173</v>
      </c>
      <c r="AC19" s="36">
        <f t="shared" si="13"/>
        <v>23.239583333333336</v>
      </c>
      <c r="AD19" s="76">
        <f>KG!AG19</f>
        <v>2040</v>
      </c>
      <c r="AE19" s="31">
        <f t="shared" si="14"/>
        <v>16490</v>
      </c>
    </row>
    <row r="20" spans="1:31">
      <c r="A20" s="12">
        <f>KG!A20</f>
        <v>16</v>
      </c>
      <c r="B20" s="42">
        <f>KG!B20</f>
        <v>1103735</v>
      </c>
      <c r="C20" s="19">
        <f>KG!C20</f>
        <v>17736</v>
      </c>
      <c r="D20" s="13" t="str">
        <f>KG!D20</f>
        <v>Кофе Di Torino Cap Cannella с корицей 20*20*25.5gr</v>
      </c>
      <c r="E20" s="14">
        <v>28</v>
      </c>
      <c r="F20" s="14">
        <f t="shared" si="3"/>
        <v>1.4</v>
      </c>
      <c r="G20" s="14">
        <v>12152</v>
      </c>
      <c r="H20" s="14">
        <v>28</v>
      </c>
      <c r="I20" s="14">
        <f t="shared" si="4"/>
        <v>1.4</v>
      </c>
      <c r="J20" s="14">
        <v>11939.34</v>
      </c>
      <c r="K20" s="14">
        <v>18</v>
      </c>
      <c r="L20" s="14">
        <f t="shared" si="5"/>
        <v>0.9</v>
      </c>
      <c r="M20" s="14">
        <v>7516.88</v>
      </c>
      <c r="N20" s="14">
        <v>0</v>
      </c>
      <c r="O20" s="14">
        <f t="shared" si="6"/>
        <v>0</v>
      </c>
      <c r="P20" s="14">
        <v>0</v>
      </c>
      <c r="Q20" s="16">
        <f t="shared" si="7"/>
        <v>74</v>
      </c>
      <c r="R20" s="16">
        <f t="shared" si="8"/>
        <v>3.7</v>
      </c>
      <c r="S20" s="17">
        <f t="shared" si="9"/>
        <v>31608.22</v>
      </c>
      <c r="U20" s="18">
        <f>KG!X20</f>
        <v>20</v>
      </c>
      <c r="W20" s="36">
        <v>19.6488109193246</v>
      </c>
      <c r="X20" s="36">
        <f t="shared" si="10"/>
        <v>15.9488109193246</v>
      </c>
      <c r="Y20" s="40">
        <f t="shared" si="11"/>
        <v>-0.81169343960854901</v>
      </c>
      <c r="AA20" s="36">
        <v>6.3025000000000002</v>
      </c>
      <c r="AB20" s="36">
        <f t="shared" si="12"/>
        <v>0.16086956521739132</v>
      </c>
      <c r="AC20" s="36">
        <f t="shared" si="13"/>
        <v>39.177702702702703</v>
      </c>
      <c r="AD20" s="76">
        <f>KG!AG20</f>
        <v>8680</v>
      </c>
      <c r="AE20" s="31">
        <f t="shared" si="14"/>
        <v>54705.700000000004</v>
      </c>
    </row>
    <row r="21" spans="1:31">
      <c r="A21" s="12">
        <f>KG!A21</f>
        <v>17</v>
      </c>
      <c r="B21" s="42">
        <f>KG!B21</f>
        <v>1103710</v>
      </c>
      <c r="C21" s="19">
        <f>KG!C21</f>
        <v>17486</v>
      </c>
      <c r="D21" s="13" t="str">
        <f>KG!D21</f>
        <v>Кофе Di Torino Cappuccino 20*20*25.5 gr</v>
      </c>
      <c r="E21" s="14">
        <v>218</v>
      </c>
      <c r="F21" s="14">
        <f t="shared" si="3"/>
        <v>10.9</v>
      </c>
      <c r="G21" s="14">
        <v>94612</v>
      </c>
      <c r="H21" s="14">
        <v>289</v>
      </c>
      <c r="I21" s="14">
        <f t="shared" si="4"/>
        <v>14.45</v>
      </c>
      <c r="J21" s="14">
        <v>123568.48</v>
      </c>
      <c r="K21" s="14">
        <v>234</v>
      </c>
      <c r="L21" s="14">
        <f t="shared" si="5"/>
        <v>11.7</v>
      </c>
      <c r="M21" s="14">
        <v>96773.32</v>
      </c>
      <c r="N21" s="14">
        <v>3</v>
      </c>
      <c r="O21" s="14">
        <f t="shared" si="6"/>
        <v>0.15</v>
      </c>
      <c r="P21" s="14">
        <v>1302</v>
      </c>
      <c r="Q21" s="16">
        <f t="shared" si="7"/>
        <v>744</v>
      </c>
      <c r="R21" s="16">
        <f t="shared" si="8"/>
        <v>37.200000000000003</v>
      </c>
      <c r="S21" s="17">
        <f t="shared" si="9"/>
        <v>316255.8</v>
      </c>
      <c r="U21" s="18">
        <f>KG!X21</f>
        <v>20</v>
      </c>
      <c r="W21" s="36">
        <v>20.6488109193246</v>
      </c>
      <c r="X21" s="36">
        <f t="shared" si="10"/>
        <v>-16.551189080675403</v>
      </c>
      <c r="Y21" s="40">
        <f t="shared" si="11"/>
        <v>0.80155652281098888</v>
      </c>
      <c r="AA21" s="36">
        <v>7.55</v>
      </c>
      <c r="AB21" s="36">
        <f t="shared" si="12"/>
        <v>1.6173913043478263</v>
      </c>
      <c r="AC21" s="36">
        <f t="shared" si="13"/>
        <v>4.6680107526881711</v>
      </c>
      <c r="AD21" s="76">
        <f>KG!AG21</f>
        <v>8680</v>
      </c>
      <c r="AE21" s="31">
        <f t="shared" si="14"/>
        <v>65534</v>
      </c>
    </row>
    <row r="22" spans="1:31">
      <c r="A22" s="12">
        <f>KG!A22</f>
        <v>18</v>
      </c>
      <c r="B22" s="42">
        <f>KG!B22</f>
        <v>0</v>
      </c>
      <c r="C22" s="19">
        <f>KG!C22</f>
        <v>41343</v>
      </c>
      <c r="D22" s="13" t="str">
        <f>KG!D22</f>
        <v>Di Torino Cappuccino 20*20*25.5 gr OPP</v>
      </c>
      <c r="E22" s="14">
        <v>0</v>
      </c>
      <c r="F22" s="14">
        <f t="shared" si="3"/>
        <v>0</v>
      </c>
      <c r="G22" s="14">
        <v>0</v>
      </c>
      <c r="H22" s="14">
        <v>15</v>
      </c>
      <c r="I22" s="14">
        <f t="shared" si="4"/>
        <v>0.75</v>
      </c>
      <c r="J22" s="14">
        <v>6479.62</v>
      </c>
      <c r="K22" s="14">
        <v>28</v>
      </c>
      <c r="L22" s="14">
        <f t="shared" si="5"/>
        <v>1.4</v>
      </c>
      <c r="M22" s="14">
        <v>11379.48</v>
      </c>
      <c r="N22" s="14">
        <v>0</v>
      </c>
      <c r="O22" s="14">
        <f t="shared" si="6"/>
        <v>0</v>
      </c>
      <c r="P22" s="14">
        <v>0</v>
      </c>
      <c r="Q22" s="16">
        <f t="shared" si="7"/>
        <v>43</v>
      </c>
      <c r="R22" s="16">
        <f t="shared" si="8"/>
        <v>2.15</v>
      </c>
      <c r="S22" s="17">
        <f t="shared" si="9"/>
        <v>17859.099999999999</v>
      </c>
      <c r="U22" s="18">
        <f>KG!X22</f>
        <v>20</v>
      </c>
      <c r="W22" s="36">
        <v>21.6488109193246</v>
      </c>
      <c r="X22" s="36">
        <f t="shared" si="10"/>
        <v>19.498810919324601</v>
      </c>
      <c r="Y22" s="40">
        <f t="shared" si="11"/>
        <v>-0.90068738611039267</v>
      </c>
      <c r="AA22" s="36">
        <v>18.850000000000001</v>
      </c>
      <c r="AB22" s="36">
        <f t="shared" si="12"/>
        <v>9.3478260869565219E-2</v>
      </c>
      <c r="AC22" s="36">
        <f t="shared" si="13"/>
        <v>201.6511627906977</v>
      </c>
      <c r="AD22" s="76">
        <f>KG!AG22</f>
        <v>8680</v>
      </c>
      <c r="AE22" s="31">
        <f t="shared" si="14"/>
        <v>163618</v>
      </c>
    </row>
    <row r="23" spans="1:31">
      <c r="A23" s="12">
        <f>KG!A23</f>
        <v>19</v>
      </c>
      <c r="B23" s="42">
        <f>KG!B23</f>
        <v>1101025</v>
      </c>
      <c r="C23" s="19">
        <f>KG!C23</f>
        <v>13580</v>
      </c>
      <c r="D23" s="13" t="str">
        <f>KG!D23</f>
        <v>Кофе MacCoffee 3 in 1 10*100*20 gr</v>
      </c>
      <c r="E23" s="14">
        <v>0</v>
      </c>
      <c r="F23" s="14">
        <f t="shared" si="3"/>
        <v>0</v>
      </c>
      <c r="G23" s="14">
        <v>0</v>
      </c>
      <c r="H23" s="14">
        <v>7</v>
      </c>
      <c r="I23" s="14">
        <f t="shared" si="4"/>
        <v>0.7</v>
      </c>
      <c r="J23" s="14">
        <v>10351.200000000001</v>
      </c>
      <c r="K23" s="14">
        <v>4</v>
      </c>
      <c r="L23" s="14">
        <f t="shared" si="5"/>
        <v>0.4</v>
      </c>
      <c r="M23" s="14">
        <v>5776</v>
      </c>
      <c r="N23" s="14">
        <v>0</v>
      </c>
      <c r="O23" s="14">
        <f t="shared" si="6"/>
        <v>0</v>
      </c>
      <c r="P23" s="14">
        <v>0</v>
      </c>
      <c r="Q23" s="16">
        <f t="shared" si="7"/>
        <v>11</v>
      </c>
      <c r="R23" s="16">
        <f t="shared" si="8"/>
        <v>1.1000000000000001</v>
      </c>
      <c r="S23" s="17">
        <f t="shared" si="9"/>
        <v>16127.2</v>
      </c>
      <c r="U23" s="18">
        <f>KG!X23</f>
        <v>10</v>
      </c>
      <c r="W23" s="36">
        <v>22.6488109193246</v>
      </c>
      <c r="X23" s="36">
        <f t="shared" si="10"/>
        <v>21.548810919324598</v>
      </c>
      <c r="Y23" s="40">
        <f t="shared" si="11"/>
        <v>-0.95143232887950646</v>
      </c>
      <c r="AA23" s="36">
        <v>0</v>
      </c>
      <c r="AB23" s="36">
        <f t="shared" si="12"/>
        <v>4.7826086956521741E-2</v>
      </c>
      <c r="AC23" s="36">
        <f t="shared" si="13"/>
        <v>0</v>
      </c>
      <c r="AD23" s="76">
        <f>KG!AG23</f>
        <v>15200</v>
      </c>
      <c r="AE23" s="31">
        <f t="shared" si="14"/>
        <v>0</v>
      </c>
    </row>
    <row r="24" spans="1:31">
      <c r="A24" s="12">
        <f>KG!A24</f>
        <v>20</v>
      </c>
      <c r="B24" s="42">
        <f>KG!B24</f>
        <v>0</v>
      </c>
      <c r="C24" s="19">
        <f>KG!C24</f>
        <v>41342</v>
      </c>
      <c r="D24" s="13" t="str">
        <f>KG!D24</f>
        <v>MacCoffee 3 in 1 10*100*20 gr OPP</v>
      </c>
      <c r="E24" s="14">
        <v>0</v>
      </c>
      <c r="F24" s="14">
        <f t="shared" si="3"/>
        <v>0</v>
      </c>
      <c r="G24" s="14">
        <v>0</v>
      </c>
      <c r="H24" s="14">
        <v>5</v>
      </c>
      <c r="I24" s="14">
        <f t="shared" si="4"/>
        <v>0.5</v>
      </c>
      <c r="J24" s="14">
        <v>7068</v>
      </c>
      <c r="K24" s="14">
        <v>5</v>
      </c>
      <c r="L24" s="14">
        <f t="shared" si="5"/>
        <v>0.5</v>
      </c>
      <c r="M24" s="14">
        <v>7220</v>
      </c>
      <c r="N24" s="14">
        <v>0</v>
      </c>
      <c r="O24" s="14">
        <f t="shared" si="6"/>
        <v>0</v>
      </c>
      <c r="P24" s="14">
        <v>0</v>
      </c>
      <c r="Q24" s="16">
        <f t="shared" si="7"/>
        <v>10</v>
      </c>
      <c r="R24" s="16">
        <f t="shared" si="8"/>
        <v>1</v>
      </c>
      <c r="S24" s="17">
        <f t="shared" si="9"/>
        <v>14288</v>
      </c>
      <c r="U24" s="18">
        <f>KG!X24</f>
        <v>10</v>
      </c>
      <c r="W24" s="36">
        <v>23.6488109193246</v>
      </c>
      <c r="X24" s="36">
        <f t="shared" si="10"/>
        <v>22.6488109193246</v>
      </c>
      <c r="Y24" s="40">
        <f t="shared" si="11"/>
        <v>-0.95771457586551001</v>
      </c>
      <c r="AA24" s="36">
        <v>0</v>
      </c>
      <c r="AB24" s="36">
        <f t="shared" si="12"/>
        <v>4.3478260869565216E-2</v>
      </c>
      <c r="AC24" s="36">
        <f t="shared" si="13"/>
        <v>0</v>
      </c>
      <c r="AD24" s="76">
        <f>KG!AG24</f>
        <v>15200</v>
      </c>
      <c r="AE24" s="31">
        <f t="shared" si="14"/>
        <v>0</v>
      </c>
    </row>
    <row r="25" spans="1:31">
      <c r="A25" s="12">
        <f>KG!A25</f>
        <v>21</v>
      </c>
      <c r="B25" s="42">
        <f>KG!B25</f>
        <v>1101015</v>
      </c>
      <c r="C25" s="19">
        <f>KG!C25</f>
        <v>13579</v>
      </c>
      <c r="D25" s="13" t="str">
        <f>KG!D25</f>
        <v>Кофе MacCoffee 3 in 1 40*25*20 gr</v>
      </c>
      <c r="E25" s="14">
        <v>0</v>
      </c>
      <c r="F25" s="14">
        <f t="shared" si="3"/>
        <v>0</v>
      </c>
      <c r="G25" s="14">
        <v>0</v>
      </c>
      <c r="H25" s="14">
        <v>190</v>
      </c>
      <c r="I25" s="14">
        <f t="shared" si="4"/>
        <v>4.75</v>
      </c>
      <c r="J25" s="14">
        <v>71048.600000000006</v>
      </c>
      <c r="K25" s="14">
        <v>366</v>
      </c>
      <c r="L25" s="14">
        <f t="shared" si="5"/>
        <v>9.15</v>
      </c>
      <c r="M25" s="14">
        <v>131016.4</v>
      </c>
      <c r="N25" s="14">
        <v>0</v>
      </c>
      <c r="O25" s="14">
        <f t="shared" si="6"/>
        <v>0</v>
      </c>
      <c r="P25" s="14">
        <v>0</v>
      </c>
      <c r="Q25" s="16">
        <f t="shared" si="7"/>
        <v>556</v>
      </c>
      <c r="R25" s="16">
        <f t="shared" si="8"/>
        <v>13.9</v>
      </c>
      <c r="S25" s="17">
        <f t="shared" si="9"/>
        <v>202065</v>
      </c>
      <c r="U25" s="18">
        <f>KG!X25</f>
        <v>40</v>
      </c>
      <c r="W25" s="36">
        <v>24.6488109193246</v>
      </c>
      <c r="X25" s="36">
        <f t="shared" si="10"/>
        <v>10.748810919324599</v>
      </c>
      <c r="Y25" s="40">
        <f t="shared" si="11"/>
        <v>-0.43607827389748688</v>
      </c>
      <c r="AA25" s="36">
        <v>2.5000000000000001E-2</v>
      </c>
      <c r="AB25" s="36">
        <f t="shared" si="12"/>
        <v>0.60434782608695659</v>
      </c>
      <c r="AC25" s="36">
        <f t="shared" si="13"/>
        <v>4.1366906474820143E-2</v>
      </c>
      <c r="AD25" s="76">
        <f>KG!AG25</f>
        <v>15200</v>
      </c>
      <c r="AE25" s="31">
        <f t="shared" si="14"/>
        <v>380</v>
      </c>
    </row>
    <row r="26" spans="1:31">
      <c r="A26" s="12">
        <f>KG!A26</f>
        <v>22</v>
      </c>
      <c r="B26" s="42">
        <f>KG!B26</f>
        <v>0</v>
      </c>
      <c r="C26" s="19">
        <f>KG!C26</f>
        <v>40755</v>
      </c>
      <c r="D26" s="13" t="str">
        <f>KG!D26</f>
        <v>MacCoffee 3 in 1 40*25*20 gr OPP</v>
      </c>
      <c r="E26" s="14">
        <v>718</v>
      </c>
      <c r="F26" s="14">
        <f t="shared" si="3"/>
        <v>17.95</v>
      </c>
      <c r="G26" s="14">
        <v>272840</v>
      </c>
      <c r="H26" s="14">
        <v>1027</v>
      </c>
      <c r="I26" s="14">
        <f t="shared" si="4"/>
        <v>25.675000000000001</v>
      </c>
      <c r="J26" s="14">
        <v>382314.2</v>
      </c>
      <c r="K26" s="14">
        <v>2715</v>
      </c>
      <c r="L26" s="14">
        <f t="shared" si="5"/>
        <v>67.875</v>
      </c>
      <c r="M26" s="14">
        <v>974137.6</v>
      </c>
      <c r="N26" s="14">
        <v>0</v>
      </c>
      <c r="O26" s="14">
        <f t="shared" si="6"/>
        <v>0</v>
      </c>
      <c r="P26" s="14">
        <v>0</v>
      </c>
      <c r="Q26" s="16">
        <f t="shared" si="7"/>
        <v>4460</v>
      </c>
      <c r="R26" s="16">
        <f t="shared" si="8"/>
        <v>111.5</v>
      </c>
      <c r="S26" s="17">
        <f t="shared" si="9"/>
        <v>1629291.7999999998</v>
      </c>
      <c r="U26" s="18">
        <f>KG!X26</f>
        <v>40</v>
      </c>
      <c r="W26" s="36">
        <v>25.6488109193246</v>
      </c>
      <c r="X26" s="36">
        <f t="shared" si="10"/>
        <v>-85.851189080675397</v>
      </c>
      <c r="Y26" s="40">
        <f t="shared" si="11"/>
        <v>3.3471800837360641</v>
      </c>
      <c r="AA26" s="36">
        <v>28.7</v>
      </c>
      <c r="AB26" s="36">
        <f t="shared" si="12"/>
        <v>4.8478260869565215</v>
      </c>
      <c r="AC26" s="36">
        <f t="shared" si="13"/>
        <v>5.9201793721973095</v>
      </c>
      <c r="AD26" s="76">
        <f>KG!AG26</f>
        <v>15201</v>
      </c>
      <c r="AE26" s="31">
        <f t="shared" si="14"/>
        <v>436268.7</v>
      </c>
    </row>
    <row r="27" spans="1:31">
      <c r="A27" s="12">
        <f>KG!A27</f>
        <v>23</v>
      </c>
      <c r="B27" s="42">
        <f>KG!B27</f>
        <v>1102540</v>
      </c>
      <c r="C27" s="19">
        <f>KG!C27</f>
        <v>16168</v>
      </c>
      <c r="D27" s="13" t="str">
        <f>KG!D27</f>
        <v>Кофе MacCoffee 3in1 Gold Latte Stick 24*20*16gr</v>
      </c>
      <c r="E27" s="14">
        <v>49</v>
      </c>
      <c r="F27" s="14">
        <f t="shared" si="3"/>
        <v>2.0416666666666665</v>
      </c>
      <c r="G27" s="14">
        <v>16464</v>
      </c>
      <c r="H27" s="14">
        <v>191</v>
      </c>
      <c r="I27" s="14">
        <f t="shared" si="4"/>
        <v>7.958333333333333</v>
      </c>
      <c r="J27" s="14">
        <v>63618.239999999998</v>
      </c>
      <c r="K27" s="14">
        <v>78</v>
      </c>
      <c r="L27" s="14">
        <f t="shared" si="5"/>
        <v>3.25</v>
      </c>
      <c r="M27" s="14">
        <v>25257.119999999999</v>
      </c>
      <c r="N27" s="14">
        <v>5</v>
      </c>
      <c r="O27" s="14">
        <f t="shared" si="6"/>
        <v>0.20833333333333334</v>
      </c>
      <c r="P27" s="14">
        <v>1680</v>
      </c>
      <c r="Q27" s="16">
        <f t="shared" si="7"/>
        <v>323</v>
      </c>
      <c r="R27" s="16">
        <f t="shared" si="8"/>
        <v>13.458333333333334</v>
      </c>
      <c r="S27" s="17">
        <f t="shared" si="9"/>
        <v>107019.35999999999</v>
      </c>
      <c r="U27" s="18">
        <f>KG!X27</f>
        <v>24</v>
      </c>
      <c r="W27" s="36">
        <v>26.6488109193246</v>
      </c>
      <c r="X27" s="36">
        <f t="shared" si="10"/>
        <v>13.190477585991266</v>
      </c>
      <c r="Y27" s="40">
        <f t="shared" si="11"/>
        <v>-0.49497433960275072</v>
      </c>
      <c r="AA27" s="36">
        <v>17.416666666666668</v>
      </c>
      <c r="AB27" s="36">
        <f t="shared" si="12"/>
        <v>0.58514492753623193</v>
      </c>
      <c r="AC27" s="36">
        <f t="shared" si="13"/>
        <v>29.764705882352942</v>
      </c>
      <c r="AD27" s="76">
        <f>KG!AG27</f>
        <v>8064</v>
      </c>
      <c r="AE27" s="31">
        <f t="shared" si="14"/>
        <v>140448</v>
      </c>
    </row>
    <row r="28" spans="1:31">
      <c r="A28" s="12">
        <f>KG!A28</f>
        <v>24</v>
      </c>
      <c r="B28" s="42">
        <f>KG!B28</f>
        <v>1104015</v>
      </c>
      <c r="C28" s="19">
        <f>KG!C28</f>
        <v>13586</v>
      </c>
      <c r="D28" s="13" t="str">
        <f>KG!D28</f>
        <v>Кофе MacCoffee 3 in 1 Hazelnut 50*10*18 gr</v>
      </c>
      <c r="E28" s="14">
        <v>0</v>
      </c>
      <c r="F28" s="14">
        <f t="shared" si="3"/>
        <v>0</v>
      </c>
      <c r="G28" s="14">
        <v>0</v>
      </c>
      <c r="H28" s="14">
        <v>0</v>
      </c>
      <c r="I28" s="14">
        <f t="shared" si="4"/>
        <v>0</v>
      </c>
      <c r="J28" s="14">
        <v>0</v>
      </c>
      <c r="K28" s="14">
        <v>0</v>
      </c>
      <c r="L28" s="14">
        <f t="shared" si="5"/>
        <v>0</v>
      </c>
      <c r="M28" s="14">
        <v>0</v>
      </c>
      <c r="N28" s="14">
        <v>0</v>
      </c>
      <c r="O28" s="14">
        <f t="shared" si="6"/>
        <v>0</v>
      </c>
      <c r="P28" s="14">
        <v>0</v>
      </c>
      <c r="Q28" s="16">
        <f t="shared" si="7"/>
        <v>0</v>
      </c>
      <c r="R28" s="16">
        <f t="shared" si="8"/>
        <v>0</v>
      </c>
      <c r="S28" s="17">
        <f t="shared" si="9"/>
        <v>0</v>
      </c>
      <c r="U28" s="18">
        <f>KG!X28</f>
        <v>50</v>
      </c>
      <c r="W28" s="36">
        <v>27.6488109193246</v>
      </c>
      <c r="X28" s="36">
        <f t="shared" si="10"/>
        <v>27.6488109193246</v>
      </c>
      <c r="Y28" s="40">
        <f t="shared" si="11"/>
        <v>-1</v>
      </c>
      <c r="AA28" s="36">
        <v>5.44</v>
      </c>
      <c r="AB28" s="36">
        <f t="shared" si="12"/>
        <v>0</v>
      </c>
      <c r="AC28" s="36">
        <f t="shared" si="13"/>
        <v>0</v>
      </c>
      <c r="AD28" s="76">
        <f>KG!AG28</f>
        <v>7600</v>
      </c>
      <c r="AE28" s="31">
        <f t="shared" si="14"/>
        <v>41344</v>
      </c>
    </row>
    <row r="29" spans="1:31">
      <c r="A29" s="12">
        <f>KG!A29</f>
        <v>25</v>
      </c>
      <c r="B29" s="42">
        <f>KG!B29</f>
        <v>0</v>
      </c>
      <c r="C29" s="19">
        <f>KG!C29</f>
        <v>41107</v>
      </c>
      <c r="D29" s="13" t="str">
        <f>KG!D29</f>
        <v>MacCoffee 3 in 1 Hazelnut 50*10*18 gr OPP</v>
      </c>
      <c r="E29" s="14">
        <v>0</v>
      </c>
      <c r="F29" s="14">
        <f t="shared" si="3"/>
        <v>0</v>
      </c>
      <c r="G29" s="14">
        <v>0</v>
      </c>
      <c r="H29" s="14">
        <v>66</v>
      </c>
      <c r="I29" s="14">
        <f t="shared" si="4"/>
        <v>1.32</v>
      </c>
      <c r="J29" s="14">
        <v>9793.36</v>
      </c>
      <c r="K29" s="14">
        <v>31</v>
      </c>
      <c r="L29" s="14">
        <f t="shared" si="5"/>
        <v>0.62</v>
      </c>
      <c r="M29" s="14">
        <v>4518.96</v>
      </c>
      <c r="N29" s="14">
        <v>2</v>
      </c>
      <c r="O29" s="14">
        <f t="shared" si="6"/>
        <v>0.04</v>
      </c>
      <c r="P29" s="14">
        <v>304</v>
      </c>
      <c r="Q29" s="16">
        <f t="shared" si="7"/>
        <v>99</v>
      </c>
      <c r="R29" s="16">
        <f t="shared" si="8"/>
        <v>1.98</v>
      </c>
      <c r="S29" s="17">
        <f t="shared" si="9"/>
        <v>14616.32</v>
      </c>
      <c r="U29" s="18">
        <f>KG!X29</f>
        <v>50</v>
      </c>
      <c r="W29" s="36">
        <v>28.6488109193246</v>
      </c>
      <c r="X29" s="36">
        <f t="shared" si="10"/>
        <v>26.668810919324599</v>
      </c>
      <c r="Y29" s="40">
        <f t="shared" si="11"/>
        <v>-0.93088718391923131</v>
      </c>
      <c r="AA29" s="36">
        <v>8.0399999999999991</v>
      </c>
      <c r="AB29" s="36">
        <f t="shared" si="12"/>
        <v>8.608695652173913E-2</v>
      </c>
      <c r="AC29" s="36">
        <f t="shared" si="13"/>
        <v>93.393939393939391</v>
      </c>
      <c r="AD29" s="76">
        <f>KG!AG29</f>
        <v>7600</v>
      </c>
      <c r="AE29" s="31">
        <f t="shared" si="14"/>
        <v>61103.999999999993</v>
      </c>
    </row>
    <row r="30" spans="1:31">
      <c r="A30" s="12">
        <f>KG!A30</f>
        <v>26</v>
      </c>
      <c r="B30" s="42">
        <f>KG!B30</f>
        <v>1101090</v>
      </c>
      <c r="C30" s="19">
        <f>KG!C30</f>
        <v>13581</v>
      </c>
      <c r="D30" s="13" t="str">
        <f>KG!D30</f>
        <v>Кофе MacCoffee 3 in 1 Jar 6*160*20 gr</v>
      </c>
      <c r="E30" s="14">
        <v>0</v>
      </c>
      <c r="F30" s="14">
        <f t="shared" si="3"/>
        <v>0</v>
      </c>
      <c r="G30" s="14">
        <v>0</v>
      </c>
      <c r="H30" s="14">
        <v>191</v>
      </c>
      <c r="I30" s="14">
        <f t="shared" si="4"/>
        <v>31.833333333333332</v>
      </c>
      <c r="J30" s="14">
        <v>469322.88</v>
      </c>
      <c r="K30" s="14">
        <v>111</v>
      </c>
      <c r="L30" s="14">
        <f t="shared" si="5"/>
        <v>18.5</v>
      </c>
      <c r="M30" s="14">
        <v>260158.07999999999</v>
      </c>
      <c r="N30" s="14">
        <v>4</v>
      </c>
      <c r="O30" s="14">
        <f t="shared" si="6"/>
        <v>0.66666666666666663</v>
      </c>
      <c r="P30" s="14">
        <v>9984</v>
      </c>
      <c r="Q30" s="16">
        <f t="shared" si="7"/>
        <v>306</v>
      </c>
      <c r="R30" s="16">
        <f t="shared" si="8"/>
        <v>51</v>
      </c>
      <c r="S30" s="17">
        <f t="shared" si="9"/>
        <v>739464.96</v>
      </c>
      <c r="U30" s="18">
        <f>KG!X30</f>
        <v>6</v>
      </c>
      <c r="W30" s="36">
        <v>29.6488109193246</v>
      </c>
      <c r="X30" s="36">
        <f t="shared" si="10"/>
        <v>-21.3511890806754</v>
      </c>
      <c r="Y30" s="40">
        <f t="shared" si="11"/>
        <v>0.72013643780766445</v>
      </c>
      <c r="AA30" s="36">
        <v>24</v>
      </c>
      <c r="AB30" s="36">
        <f t="shared" si="12"/>
        <v>2.2173913043478262</v>
      </c>
      <c r="AC30" s="36">
        <f t="shared" si="13"/>
        <v>10.823529411764705</v>
      </c>
      <c r="AD30" s="76">
        <f>KG!AG30</f>
        <v>14976</v>
      </c>
      <c r="AE30" s="31">
        <f t="shared" si="14"/>
        <v>359424</v>
      </c>
    </row>
    <row r="31" spans="1:31">
      <c r="A31" s="12">
        <f>KG!A31</f>
        <v>27</v>
      </c>
      <c r="B31" s="42">
        <f>KG!B31</f>
        <v>1102710</v>
      </c>
      <c r="C31" s="19">
        <f>KG!C31</f>
        <v>16633</v>
      </c>
      <c r="D31" s="13" t="str">
        <f>KG!D31</f>
        <v>Кофе MacCoffee Americano Crème 3 in 1 24*20*18 gr</v>
      </c>
      <c r="E31" s="14">
        <v>31</v>
      </c>
      <c r="F31" s="14">
        <f t="shared" si="3"/>
        <v>1.2916666666666667</v>
      </c>
      <c r="G31" s="14">
        <v>12524</v>
      </c>
      <c r="H31" s="14">
        <v>147</v>
      </c>
      <c r="I31" s="14">
        <f t="shared" si="4"/>
        <v>6.125</v>
      </c>
      <c r="J31" s="14">
        <v>58721.4</v>
      </c>
      <c r="K31" s="14">
        <v>54</v>
      </c>
      <c r="L31" s="14">
        <f t="shared" si="5"/>
        <v>2.25</v>
      </c>
      <c r="M31" s="14">
        <v>21068.6</v>
      </c>
      <c r="N31" s="14">
        <v>3</v>
      </c>
      <c r="O31" s="14">
        <f t="shared" si="6"/>
        <v>0.125</v>
      </c>
      <c r="P31" s="14">
        <v>1212</v>
      </c>
      <c r="Q31" s="16">
        <f t="shared" si="7"/>
        <v>235</v>
      </c>
      <c r="R31" s="16">
        <f t="shared" si="8"/>
        <v>9.7916666666666661</v>
      </c>
      <c r="S31" s="17">
        <f t="shared" si="9"/>
        <v>93526</v>
      </c>
      <c r="U31" s="18">
        <f>KG!X31</f>
        <v>24</v>
      </c>
      <c r="W31" s="36">
        <v>30.6488109193246</v>
      </c>
      <c r="X31" s="36">
        <f t="shared" si="10"/>
        <v>20.857144252657932</v>
      </c>
      <c r="Y31" s="40">
        <f t="shared" si="11"/>
        <v>-0.6805205039621014</v>
      </c>
      <c r="AA31" s="36">
        <v>6.541666666666667</v>
      </c>
      <c r="AB31" s="36">
        <f t="shared" si="12"/>
        <v>0.42572463768115937</v>
      </c>
      <c r="AC31" s="36">
        <f t="shared" si="13"/>
        <v>15.365957446808514</v>
      </c>
      <c r="AD31" s="76">
        <f>KG!AG31</f>
        <v>9696</v>
      </c>
      <c r="AE31" s="31">
        <f t="shared" si="14"/>
        <v>63428</v>
      </c>
    </row>
    <row r="32" spans="1:31">
      <c r="A32" s="12">
        <f>KG!A32</f>
        <v>28</v>
      </c>
      <c r="B32" s="42">
        <f>KG!B32</f>
        <v>1202210</v>
      </c>
      <c r="C32" s="19">
        <f>KG!C32</f>
        <v>16721</v>
      </c>
      <c r="D32" s="13" t="str">
        <f>KG!D32</f>
        <v>Кофе MacCoffee Arabica 12*40 gr Pouch</v>
      </c>
      <c r="E32" s="14">
        <v>0</v>
      </c>
      <c r="F32" s="14">
        <f t="shared" si="3"/>
        <v>0</v>
      </c>
      <c r="G32" s="14">
        <v>0</v>
      </c>
      <c r="H32" s="14">
        <v>39</v>
      </c>
      <c r="I32" s="14">
        <f t="shared" si="4"/>
        <v>3.25</v>
      </c>
      <c r="J32" s="14">
        <v>6511</v>
      </c>
      <c r="K32" s="14">
        <v>11</v>
      </c>
      <c r="L32" s="14">
        <f t="shared" si="5"/>
        <v>0.91666666666666663</v>
      </c>
      <c r="M32" s="14">
        <v>1805.4</v>
      </c>
      <c r="N32" s="14">
        <v>3</v>
      </c>
      <c r="O32" s="14">
        <f t="shared" si="6"/>
        <v>0.25</v>
      </c>
      <c r="P32" s="14">
        <v>510</v>
      </c>
      <c r="Q32" s="16">
        <f t="shared" si="7"/>
        <v>53</v>
      </c>
      <c r="R32" s="16">
        <f t="shared" si="8"/>
        <v>4.416666666666667</v>
      </c>
      <c r="S32" s="17">
        <f t="shared" si="9"/>
        <v>8826.4</v>
      </c>
      <c r="U32" s="18">
        <f>KG!X32</f>
        <v>12</v>
      </c>
      <c r="W32" s="36">
        <v>31.6488109193246</v>
      </c>
      <c r="X32" s="36">
        <f t="shared" si="10"/>
        <v>27.232144252657932</v>
      </c>
      <c r="Y32" s="40">
        <f t="shared" si="11"/>
        <v>-0.860447626992208</v>
      </c>
      <c r="AA32" s="36">
        <v>2.5</v>
      </c>
      <c r="AB32" s="36">
        <f t="shared" si="12"/>
        <v>0.1920289855072464</v>
      </c>
      <c r="AC32" s="36">
        <f t="shared" si="13"/>
        <v>13.018867924528301</v>
      </c>
      <c r="AD32" s="76">
        <f>KG!AG32</f>
        <v>2040</v>
      </c>
      <c r="AE32" s="31">
        <f t="shared" si="14"/>
        <v>5100</v>
      </c>
    </row>
    <row r="33" spans="1:31">
      <c r="A33" s="12">
        <f>KG!A33</f>
        <v>29</v>
      </c>
      <c r="B33" s="42">
        <f>KG!B33</f>
        <v>1202215</v>
      </c>
      <c r="C33" s="19">
        <f>KG!C33</f>
        <v>16722</v>
      </c>
      <c r="D33" s="13" t="str">
        <f>KG!D33</f>
        <v>Кофе MacCoffee Arabica 12*75 gr Pouch</v>
      </c>
      <c r="E33" s="14">
        <v>0</v>
      </c>
      <c r="F33" s="14">
        <f t="shared" si="3"/>
        <v>0</v>
      </c>
      <c r="G33" s="14">
        <v>0</v>
      </c>
      <c r="H33" s="14">
        <v>17</v>
      </c>
      <c r="I33" s="14">
        <f t="shared" si="4"/>
        <v>1.4166666666666667</v>
      </c>
      <c r="J33" s="14">
        <v>4688.84</v>
      </c>
      <c r="K33" s="14">
        <v>15</v>
      </c>
      <c r="L33" s="14">
        <f t="shared" si="5"/>
        <v>1.25</v>
      </c>
      <c r="M33" s="14">
        <v>4118</v>
      </c>
      <c r="N33" s="14">
        <v>0</v>
      </c>
      <c r="O33" s="14">
        <f t="shared" si="6"/>
        <v>0</v>
      </c>
      <c r="P33" s="14">
        <v>0</v>
      </c>
      <c r="Q33" s="16">
        <f t="shared" si="7"/>
        <v>32</v>
      </c>
      <c r="R33" s="16">
        <f t="shared" si="8"/>
        <v>2.6666666666666665</v>
      </c>
      <c r="S33" s="17">
        <f t="shared" si="9"/>
        <v>8806.84</v>
      </c>
      <c r="U33" s="18">
        <f>KG!X33</f>
        <v>12</v>
      </c>
      <c r="W33" s="36">
        <v>32.648810919324603</v>
      </c>
      <c r="X33" s="36">
        <f t="shared" si="10"/>
        <v>29.982144252657935</v>
      </c>
      <c r="Y33" s="40">
        <f t="shared" si="11"/>
        <v>-0.91832270175915398</v>
      </c>
      <c r="AA33" s="36">
        <v>4.333333333333333</v>
      </c>
      <c r="AB33" s="36">
        <f t="shared" si="12"/>
        <v>0.11594202898550723</v>
      </c>
      <c r="AC33" s="36">
        <f t="shared" si="13"/>
        <v>37.375</v>
      </c>
      <c r="AD33" s="76">
        <f>KG!AG33</f>
        <v>3408</v>
      </c>
      <c r="AE33" s="31">
        <f t="shared" si="14"/>
        <v>14767.999999999998</v>
      </c>
    </row>
    <row r="34" spans="1:31">
      <c r="A34" s="12">
        <f>KG!A34</f>
        <v>30</v>
      </c>
      <c r="B34" s="42">
        <f>KG!B34</f>
        <v>1201010</v>
      </c>
      <c r="C34" s="19">
        <f>KG!C34</f>
        <v>13604</v>
      </c>
      <c r="D34" s="13" t="str">
        <f>KG!D34</f>
        <v>Кофе MacCoffee Classic 24*50 gr</v>
      </c>
      <c r="E34" s="14">
        <v>127</v>
      </c>
      <c r="F34" s="14">
        <f t="shared" si="3"/>
        <v>5.291666666666667</v>
      </c>
      <c r="G34" s="14">
        <v>12192</v>
      </c>
      <c r="H34" s="14">
        <v>135</v>
      </c>
      <c r="I34" s="14">
        <f t="shared" si="4"/>
        <v>5.625</v>
      </c>
      <c r="J34" s="14">
        <v>12597.12</v>
      </c>
      <c r="K34" s="14">
        <v>63</v>
      </c>
      <c r="L34" s="14">
        <f t="shared" si="5"/>
        <v>2.625</v>
      </c>
      <c r="M34" s="14">
        <v>5798.4</v>
      </c>
      <c r="N34" s="14">
        <v>3</v>
      </c>
      <c r="O34" s="14">
        <f t="shared" si="6"/>
        <v>0.125</v>
      </c>
      <c r="P34" s="14">
        <v>288</v>
      </c>
      <c r="Q34" s="16">
        <f t="shared" si="7"/>
        <v>328</v>
      </c>
      <c r="R34" s="16">
        <f t="shared" si="8"/>
        <v>13.666666666666666</v>
      </c>
      <c r="S34" s="17">
        <f t="shared" si="9"/>
        <v>30875.520000000004</v>
      </c>
      <c r="U34" s="18">
        <f>KG!X34</f>
        <v>24</v>
      </c>
      <c r="W34" s="36">
        <v>33.648810919324603</v>
      </c>
      <c r="X34" s="36">
        <f t="shared" si="10"/>
        <v>19.982144252657939</v>
      </c>
      <c r="Y34" s="40">
        <f t="shared" si="11"/>
        <v>-0.59384399349405048</v>
      </c>
      <c r="AA34" s="36">
        <v>3.8333333333333335</v>
      </c>
      <c r="AB34" s="36">
        <f t="shared" si="12"/>
        <v>0.59420289855072461</v>
      </c>
      <c r="AC34" s="36">
        <f t="shared" si="13"/>
        <v>6.4512195121951228</v>
      </c>
      <c r="AD34" s="76">
        <f>KG!AG34</f>
        <v>2304</v>
      </c>
      <c r="AE34" s="31">
        <f t="shared" si="14"/>
        <v>8832</v>
      </c>
    </row>
    <row r="35" spans="1:31">
      <c r="A35" s="12">
        <f>KG!A35</f>
        <v>31</v>
      </c>
      <c r="B35" s="42">
        <f>KG!B35</f>
        <v>1201020</v>
      </c>
      <c r="C35" s="19">
        <f>KG!C35</f>
        <v>13605</v>
      </c>
      <c r="D35" s="13" t="str">
        <f>KG!D35</f>
        <v>Кофе MacCoffee Classic 24*100 gr</v>
      </c>
      <c r="E35" s="14">
        <v>77</v>
      </c>
      <c r="F35" s="14">
        <f t="shared" si="3"/>
        <v>3.2083333333333335</v>
      </c>
      <c r="G35" s="14">
        <v>12859</v>
      </c>
      <c r="H35" s="14">
        <v>119</v>
      </c>
      <c r="I35" s="14">
        <f t="shared" si="4"/>
        <v>4.958333333333333</v>
      </c>
      <c r="J35" s="14">
        <v>19210.009999999998</v>
      </c>
      <c r="K35" s="14">
        <v>63</v>
      </c>
      <c r="L35" s="14">
        <f t="shared" si="5"/>
        <v>2.625</v>
      </c>
      <c r="M35" s="14">
        <v>10086.799999999999</v>
      </c>
      <c r="N35" s="14">
        <v>0</v>
      </c>
      <c r="O35" s="14">
        <f t="shared" si="6"/>
        <v>0</v>
      </c>
      <c r="P35" s="14">
        <v>0</v>
      </c>
      <c r="Q35" s="16">
        <f t="shared" si="7"/>
        <v>259</v>
      </c>
      <c r="R35" s="16">
        <f t="shared" si="8"/>
        <v>10.791666666666666</v>
      </c>
      <c r="S35" s="17">
        <f t="shared" si="9"/>
        <v>42155.81</v>
      </c>
      <c r="U35" s="18">
        <f>KG!X35</f>
        <v>24</v>
      </c>
      <c r="W35" s="36">
        <v>34.648810919324603</v>
      </c>
      <c r="X35" s="36">
        <f t="shared" si="10"/>
        <v>23.857144252657939</v>
      </c>
      <c r="Y35" s="40">
        <f t="shared" si="11"/>
        <v>-0.68854150026118632</v>
      </c>
      <c r="AA35" s="36">
        <v>5.625</v>
      </c>
      <c r="AB35" s="36">
        <f t="shared" si="12"/>
        <v>0.46920289855072461</v>
      </c>
      <c r="AC35" s="36">
        <f t="shared" si="13"/>
        <v>11.988416988416988</v>
      </c>
      <c r="AD35" s="76">
        <f>KG!AG35</f>
        <v>4008</v>
      </c>
      <c r="AE35" s="31">
        <f t="shared" si="14"/>
        <v>22545</v>
      </c>
    </row>
    <row r="36" spans="1:31">
      <c r="A36" s="12">
        <f>KG!A36</f>
        <v>32</v>
      </c>
      <c r="B36" s="42">
        <f>KG!B36</f>
        <v>1103520</v>
      </c>
      <c r="C36" s="19">
        <f>KG!C36</f>
        <v>13692</v>
      </c>
      <c r="D36" s="13" t="str">
        <f>KG!D36</f>
        <v>Кофе MacCoffee Fes Aroma 3 in 1 20*50*18 gr</v>
      </c>
      <c r="E36" s="14">
        <v>0</v>
      </c>
      <c r="F36" s="14">
        <f t="shared" si="3"/>
        <v>0</v>
      </c>
      <c r="G36" s="14">
        <v>0</v>
      </c>
      <c r="H36" s="14">
        <v>29</v>
      </c>
      <c r="I36" s="14">
        <f t="shared" si="4"/>
        <v>1.45</v>
      </c>
      <c r="J36" s="14">
        <v>12924</v>
      </c>
      <c r="K36" s="14">
        <v>1</v>
      </c>
      <c r="L36" s="14">
        <f t="shared" si="5"/>
        <v>0.05</v>
      </c>
      <c r="M36" s="14">
        <v>427.5</v>
      </c>
      <c r="N36" s="14">
        <v>0</v>
      </c>
      <c r="O36" s="14">
        <f t="shared" si="6"/>
        <v>0</v>
      </c>
      <c r="P36" s="14">
        <v>0</v>
      </c>
      <c r="Q36" s="16">
        <f t="shared" si="7"/>
        <v>30</v>
      </c>
      <c r="R36" s="16">
        <f t="shared" si="8"/>
        <v>1.5</v>
      </c>
      <c r="S36" s="17">
        <f t="shared" si="9"/>
        <v>13351.5</v>
      </c>
      <c r="U36" s="18">
        <f>KG!X36</f>
        <v>20</v>
      </c>
      <c r="W36" s="36">
        <v>35.648810919324603</v>
      </c>
      <c r="X36" s="36">
        <f t="shared" si="10"/>
        <v>34.148810919324603</v>
      </c>
      <c r="Y36" s="40">
        <f t="shared" si="11"/>
        <v>-0.9579228602212122</v>
      </c>
      <c r="AA36" s="36">
        <v>15.95</v>
      </c>
      <c r="AB36" s="36">
        <f t="shared" si="12"/>
        <v>6.5217391304347824E-2</v>
      </c>
      <c r="AC36" s="36">
        <f t="shared" si="13"/>
        <v>244.56666666666666</v>
      </c>
      <c r="AD36" s="76">
        <f>KG!AG36</f>
        <v>9000</v>
      </c>
      <c r="AE36" s="31">
        <f t="shared" si="14"/>
        <v>143550</v>
      </c>
    </row>
    <row r="37" spans="1:31">
      <c r="A37" s="12">
        <f>KG!A37</f>
        <v>33</v>
      </c>
      <c r="B37" s="42">
        <f>KG!B37</f>
        <v>1202007</v>
      </c>
      <c r="C37" s="19">
        <f>KG!C37</f>
        <v>14101</v>
      </c>
      <c r="D37" s="13" t="str">
        <f>KG!D37</f>
        <v>Кофе MacCoffee Gold RU 12*75 gr Pouch</v>
      </c>
      <c r="E37" s="14">
        <v>8</v>
      </c>
      <c r="F37" s="14">
        <f t="shared" si="3"/>
        <v>0.66666666666666663</v>
      </c>
      <c r="G37" s="14">
        <v>2272</v>
      </c>
      <c r="H37" s="14">
        <v>22</v>
      </c>
      <c r="I37" s="14">
        <f t="shared" si="4"/>
        <v>1.8333333333333333</v>
      </c>
      <c r="J37" s="14">
        <v>6128.72</v>
      </c>
      <c r="K37" s="14">
        <v>16</v>
      </c>
      <c r="L37" s="14">
        <f t="shared" si="5"/>
        <v>1.3333333333333333</v>
      </c>
      <c r="M37" s="14">
        <v>4387.8</v>
      </c>
      <c r="N37" s="14">
        <v>0</v>
      </c>
      <c r="O37" s="14">
        <f t="shared" si="6"/>
        <v>0</v>
      </c>
      <c r="P37" s="14">
        <v>0</v>
      </c>
      <c r="Q37" s="16">
        <f t="shared" si="7"/>
        <v>46</v>
      </c>
      <c r="R37" s="16">
        <f t="shared" si="8"/>
        <v>3.8333333333333335</v>
      </c>
      <c r="S37" s="17">
        <f t="shared" si="9"/>
        <v>12788.52</v>
      </c>
      <c r="U37" s="18">
        <f>KG!X37</f>
        <v>12</v>
      </c>
      <c r="W37" s="36">
        <v>36.648810919324603</v>
      </c>
      <c r="X37" s="36">
        <f t="shared" si="10"/>
        <v>32.815477585991268</v>
      </c>
      <c r="Y37" s="40">
        <f t="shared" si="11"/>
        <v>-0.89540360963492949</v>
      </c>
      <c r="AA37" s="36">
        <v>3.75</v>
      </c>
      <c r="AB37" s="36">
        <f t="shared" si="12"/>
        <v>0.16666666666666669</v>
      </c>
      <c r="AC37" s="36">
        <f t="shared" si="13"/>
        <v>22.499999999999996</v>
      </c>
      <c r="AD37" s="76">
        <f>KG!AG37</f>
        <v>3408</v>
      </c>
      <c r="AE37" s="31">
        <f t="shared" si="14"/>
        <v>12780</v>
      </c>
    </row>
    <row r="38" spans="1:31">
      <c r="A38" s="12">
        <f>KG!A38</f>
        <v>34</v>
      </c>
      <c r="B38" s="42">
        <f>KG!B38</f>
        <v>1202003</v>
      </c>
      <c r="C38" s="19">
        <f>KG!C38</f>
        <v>14100</v>
      </c>
      <c r="D38" s="13" t="str">
        <f>KG!D38</f>
        <v>Кофе MacCoffee Gold RU 24*30 gr Pouch</v>
      </c>
      <c r="E38" s="14">
        <v>0</v>
      </c>
      <c r="F38" s="14">
        <f t="shared" si="3"/>
        <v>0</v>
      </c>
      <c r="G38" s="14">
        <v>0</v>
      </c>
      <c r="H38" s="14">
        <v>48</v>
      </c>
      <c r="I38" s="14">
        <f t="shared" si="4"/>
        <v>2</v>
      </c>
      <c r="J38" s="14">
        <v>6007.1</v>
      </c>
      <c r="K38" s="14">
        <v>8</v>
      </c>
      <c r="L38" s="14">
        <f t="shared" si="5"/>
        <v>0.33333333333333331</v>
      </c>
      <c r="M38" s="14">
        <v>1003.3</v>
      </c>
      <c r="N38" s="14">
        <v>0</v>
      </c>
      <c r="O38" s="14">
        <f t="shared" si="6"/>
        <v>0</v>
      </c>
      <c r="P38" s="14">
        <v>0</v>
      </c>
      <c r="Q38" s="16">
        <f t="shared" si="7"/>
        <v>56</v>
      </c>
      <c r="R38" s="16">
        <f t="shared" si="8"/>
        <v>2.3333333333333335</v>
      </c>
      <c r="S38" s="17">
        <f t="shared" si="9"/>
        <v>7010.4000000000005</v>
      </c>
      <c r="U38" s="18">
        <f>KG!X38</f>
        <v>24</v>
      </c>
      <c r="W38" s="36">
        <v>37.648810919324603</v>
      </c>
      <c r="X38" s="36">
        <f t="shared" si="10"/>
        <v>35.315477585991268</v>
      </c>
      <c r="Y38" s="40">
        <f t="shared" si="11"/>
        <v>-0.93802371771227266</v>
      </c>
      <c r="AA38" s="36">
        <v>9.5416666666666661</v>
      </c>
      <c r="AB38" s="36">
        <f t="shared" si="12"/>
        <v>0.10144927536231885</v>
      </c>
      <c r="AC38" s="36">
        <f t="shared" si="13"/>
        <v>94.053571428571416</v>
      </c>
      <c r="AD38" s="76">
        <f>KG!AG38</f>
        <v>3048</v>
      </c>
      <c r="AE38" s="31">
        <f t="shared" si="14"/>
        <v>29083</v>
      </c>
    </row>
    <row r="39" spans="1:31">
      <c r="A39" s="12">
        <f>KG!A39</f>
        <v>35</v>
      </c>
      <c r="B39" s="42">
        <f>KG!B39</f>
        <v>1104010</v>
      </c>
      <c r="C39" s="19">
        <f>KG!C39</f>
        <v>13585</v>
      </c>
      <c r="D39" s="13" t="str">
        <f>KG!D39</f>
        <v>Кофе MacCoffee Ingrd 3 in 1 Caramel 50*10*18 gr</v>
      </c>
      <c r="E39" s="14">
        <v>0</v>
      </c>
      <c r="F39" s="14">
        <f t="shared" si="3"/>
        <v>0</v>
      </c>
      <c r="G39" s="14">
        <v>0</v>
      </c>
      <c r="H39" s="14">
        <v>0</v>
      </c>
      <c r="I39" s="14">
        <f t="shared" si="4"/>
        <v>0</v>
      </c>
      <c r="J39" s="14">
        <v>0</v>
      </c>
      <c r="K39" s="14">
        <v>0</v>
      </c>
      <c r="L39" s="14">
        <f t="shared" si="5"/>
        <v>0</v>
      </c>
      <c r="M39" s="14">
        <v>0</v>
      </c>
      <c r="N39" s="14">
        <v>0</v>
      </c>
      <c r="O39" s="14">
        <f t="shared" si="6"/>
        <v>0</v>
      </c>
      <c r="P39" s="14">
        <v>0</v>
      </c>
      <c r="Q39" s="16">
        <f t="shared" si="7"/>
        <v>0</v>
      </c>
      <c r="R39" s="16">
        <f t="shared" si="8"/>
        <v>0</v>
      </c>
      <c r="S39" s="17">
        <f t="shared" si="9"/>
        <v>0</v>
      </c>
      <c r="U39" s="18">
        <f>KG!X39</f>
        <v>50</v>
      </c>
      <c r="W39" s="36">
        <v>38.648810919324603</v>
      </c>
      <c r="X39" s="36">
        <f t="shared" si="10"/>
        <v>38.648810919324603</v>
      </c>
      <c r="Y39" s="40">
        <f t="shared" si="11"/>
        <v>-1</v>
      </c>
      <c r="AA39" s="36">
        <v>0</v>
      </c>
      <c r="AB39" s="36">
        <f t="shared" si="12"/>
        <v>0</v>
      </c>
      <c r="AC39" s="36">
        <f t="shared" si="13"/>
        <v>0</v>
      </c>
      <c r="AD39" s="76">
        <f>KG!AG39</f>
        <v>7600</v>
      </c>
      <c r="AE39" s="31">
        <f t="shared" si="14"/>
        <v>0</v>
      </c>
    </row>
    <row r="40" spans="1:31">
      <c r="A40" s="12">
        <f>KG!A40</f>
        <v>36</v>
      </c>
      <c r="B40" s="42">
        <f>KG!B40</f>
        <v>0</v>
      </c>
      <c r="C40" s="19">
        <f>KG!C40</f>
        <v>41106</v>
      </c>
      <c r="D40" s="13" t="str">
        <f>KG!D40</f>
        <v>MacCoffee Ingrd 3 in 1 Caramel 50*10*18 gr OPP</v>
      </c>
      <c r="E40" s="14">
        <v>420</v>
      </c>
      <c r="F40" s="14">
        <f t="shared" si="3"/>
        <v>8.4</v>
      </c>
      <c r="G40" s="14">
        <v>63840</v>
      </c>
      <c r="H40" s="14">
        <v>107</v>
      </c>
      <c r="I40" s="14">
        <f t="shared" si="4"/>
        <v>2.14</v>
      </c>
      <c r="J40" s="14">
        <v>15876.4</v>
      </c>
      <c r="K40" s="14">
        <v>40</v>
      </c>
      <c r="L40" s="14">
        <f t="shared" si="5"/>
        <v>0.8</v>
      </c>
      <c r="M40" s="14">
        <v>5807.92</v>
      </c>
      <c r="N40" s="14">
        <v>2</v>
      </c>
      <c r="O40" s="14">
        <f t="shared" si="6"/>
        <v>0.04</v>
      </c>
      <c r="P40" s="14">
        <v>304</v>
      </c>
      <c r="Q40" s="16">
        <f t="shared" si="7"/>
        <v>569</v>
      </c>
      <c r="R40" s="16">
        <f t="shared" si="8"/>
        <v>11.38</v>
      </c>
      <c r="S40" s="17">
        <f t="shared" si="9"/>
        <v>85828.319999999992</v>
      </c>
      <c r="U40" s="18">
        <f>KG!X40</f>
        <v>50</v>
      </c>
      <c r="W40" s="36">
        <v>39.648810919324603</v>
      </c>
      <c r="X40" s="36">
        <f t="shared" si="10"/>
        <v>28.268810919324601</v>
      </c>
      <c r="Y40" s="40">
        <f t="shared" si="11"/>
        <v>-0.71298004313028573</v>
      </c>
      <c r="AA40" s="36">
        <v>13.62</v>
      </c>
      <c r="AB40" s="36">
        <f t="shared" si="12"/>
        <v>0.49478260869565222</v>
      </c>
      <c r="AC40" s="36">
        <f t="shared" si="13"/>
        <v>27.527240773286465</v>
      </c>
      <c r="AD40" s="76">
        <f>KG!AG40</f>
        <v>7600</v>
      </c>
      <c r="AE40" s="31">
        <f t="shared" si="14"/>
        <v>103512</v>
      </c>
    </row>
    <row r="41" spans="1:31">
      <c r="A41" s="12">
        <f>KG!A41</f>
        <v>37</v>
      </c>
      <c r="B41" s="42">
        <f>KG!B41</f>
        <v>1104501</v>
      </c>
      <c r="C41" s="19">
        <f>KG!C41</f>
        <v>20468</v>
      </c>
      <c r="D41" s="13" t="str">
        <f>KG!D41</f>
        <v>Кофе MacCoffee Latte al Caram 3in1 20*20*22gr</v>
      </c>
      <c r="E41" s="14">
        <v>19</v>
      </c>
      <c r="F41" s="14">
        <f t="shared" si="3"/>
        <v>0.95</v>
      </c>
      <c r="G41" s="14">
        <v>6650</v>
      </c>
      <c r="H41" s="14">
        <v>41</v>
      </c>
      <c r="I41" s="14">
        <f t="shared" si="4"/>
        <v>2.0499999999999998</v>
      </c>
      <c r="J41" s="14">
        <v>14105</v>
      </c>
      <c r="K41" s="14">
        <v>30</v>
      </c>
      <c r="L41" s="14">
        <f t="shared" si="5"/>
        <v>1.5</v>
      </c>
      <c r="M41" s="14">
        <v>10073</v>
      </c>
      <c r="N41" s="14">
        <v>0</v>
      </c>
      <c r="O41" s="14">
        <f t="shared" si="6"/>
        <v>0</v>
      </c>
      <c r="P41" s="14">
        <v>0</v>
      </c>
      <c r="Q41" s="16">
        <f t="shared" si="7"/>
        <v>90</v>
      </c>
      <c r="R41" s="16">
        <f t="shared" si="8"/>
        <v>4.5</v>
      </c>
      <c r="S41" s="17">
        <f t="shared" si="9"/>
        <v>30828</v>
      </c>
      <c r="U41" s="18">
        <f>KG!X41</f>
        <v>20</v>
      </c>
      <c r="W41" s="36">
        <v>40.648810919324603</v>
      </c>
      <c r="X41" s="36">
        <f t="shared" si="10"/>
        <v>36.148810919324603</v>
      </c>
      <c r="Y41" s="40">
        <f t="shared" si="11"/>
        <v>-0.88929565470116412</v>
      </c>
      <c r="AA41" s="36">
        <v>1.95</v>
      </c>
      <c r="AB41" s="36">
        <f t="shared" si="12"/>
        <v>0.19565217391304349</v>
      </c>
      <c r="AC41" s="36">
        <f t="shared" si="13"/>
        <v>9.9666666666666668</v>
      </c>
      <c r="AD41" s="76">
        <f>KG!AG41</f>
        <v>7000</v>
      </c>
      <c r="AE41" s="31">
        <f t="shared" si="14"/>
        <v>13650</v>
      </c>
    </row>
    <row r="42" spans="1:31">
      <c r="A42" s="12">
        <f>KG!A42</f>
        <v>38</v>
      </c>
      <c r="B42" s="42">
        <f>KG!B42</f>
        <v>1103030</v>
      </c>
      <c r="C42" s="19">
        <f>KG!C42</f>
        <v>16822</v>
      </c>
      <c r="D42" s="13" t="str">
        <f>KG!D42</f>
        <v>Кофе MacCoffee Light 2 in 1 24*20*12 gr Pouch</v>
      </c>
      <c r="E42" s="14">
        <v>26</v>
      </c>
      <c r="F42" s="14">
        <f t="shared" si="3"/>
        <v>1.0833333333333333</v>
      </c>
      <c r="G42" s="14">
        <v>7384</v>
      </c>
      <c r="H42" s="14">
        <v>64</v>
      </c>
      <c r="I42" s="14">
        <f t="shared" si="4"/>
        <v>2.6666666666666665</v>
      </c>
      <c r="J42" s="14">
        <v>17977.2</v>
      </c>
      <c r="K42" s="14">
        <v>24</v>
      </c>
      <c r="L42" s="14">
        <f t="shared" si="5"/>
        <v>1</v>
      </c>
      <c r="M42" s="14">
        <v>6574.6</v>
      </c>
      <c r="N42" s="14">
        <v>1</v>
      </c>
      <c r="O42" s="14">
        <f t="shared" si="6"/>
        <v>4.1666666666666664E-2</v>
      </c>
      <c r="P42" s="14">
        <v>284</v>
      </c>
      <c r="Q42" s="16">
        <f t="shared" si="7"/>
        <v>115</v>
      </c>
      <c r="R42" s="16">
        <f t="shared" si="8"/>
        <v>4.791666666666667</v>
      </c>
      <c r="S42" s="17">
        <f t="shared" si="9"/>
        <v>32219.800000000003</v>
      </c>
      <c r="U42" s="18">
        <f>KG!X42</f>
        <v>24</v>
      </c>
      <c r="W42" s="36">
        <v>41.648810919324603</v>
      </c>
      <c r="X42" s="36">
        <f t="shared" si="10"/>
        <v>36.857144252657939</v>
      </c>
      <c r="Y42" s="40">
        <f t="shared" si="11"/>
        <v>-0.88495069700913398</v>
      </c>
      <c r="AA42" s="36">
        <v>5.291666666666667</v>
      </c>
      <c r="AB42" s="36">
        <f t="shared" si="12"/>
        <v>0.20833333333333334</v>
      </c>
      <c r="AC42" s="36">
        <f t="shared" si="13"/>
        <v>25.4</v>
      </c>
      <c r="AD42" s="76">
        <f>KG!AG42</f>
        <v>6816</v>
      </c>
      <c r="AE42" s="31">
        <f t="shared" si="14"/>
        <v>36068</v>
      </c>
    </row>
    <row r="43" spans="1:31">
      <c r="A43" s="12">
        <f>KG!A43</f>
        <v>39</v>
      </c>
      <c r="B43" s="42">
        <f>KG!B43</f>
        <v>1102010</v>
      </c>
      <c r="C43" s="19">
        <f>KG!C43</f>
        <v>13582</v>
      </c>
      <c r="D43" s="13" t="str">
        <f>KG!D43</f>
        <v>Кофе MacCoffee Max Classic 3 in 1 20*20*16 gr</v>
      </c>
      <c r="E43" s="14">
        <v>24</v>
      </c>
      <c r="F43" s="14">
        <f t="shared" si="3"/>
        <v>1.2</v>
      </c>
      <c r="G43" s="14">
        <v>6816</v>
      </c>
      <c r="H43" s="14">
        <v>99</v>
      </c>
      <c r="I43" s="14">
        <f t="shared" si="4"/>
        <v>4.95</v>
      </c>
      <c r="J43" s="14">
        <v>27837.68</v>
      </c>
      <c r="K43" s="14">
        <v>64</v>
      </c>
      <c r="L43" s="14">
        <f t="shared" si="5"/>
        <v>3.2</v>
      </c>
      <c r="M43" s="14">
        <v>17287.080000000002</v>
      </c>
      <c r="N43" s="14">
        <v>1</v>
      </c>
      <c r="O43" s="14">
        <f t="shared" si="6"/>
        <v>0.05</v>
      </c>
      <c r="P43" s="14">
        <v>284</v>
      </c>
      <c r="Q43" s="16">
        <f t="shared" si="7"/>
        <v>188</v>
      </c>
      <c r="R43" s="16">
        <f t="shared" si="8"/>
        <v>9.4</v>
      </c>
      <c r="S43" s="17">
        <f t="shared" si="9"/>
        <v>52224.76</v>
      </c>
      <c r="U43" s="18">
        <f>KG!X43</f>
        <v>20</v>
      </c>
      <c r="W43" s="36">
        <v>42.648810919324603</v>
      </c>
      <c r="X43" s="36">
        <f t="shared" si="10"/>
        <v>33.248810919324605</v>
      </c>
      <c r="Y43" s="40">
        <f t="shared" si="11"/>
        <v>-0.77959526192227868</v>
      </c>
      <c r="AA43" s="36">
        <v>15.3</v>
      </c>
      <c r="AB43" s="36">
        <f t="shared" si="12"/>
        <v>0.40869565217391307</v>
      </c>
      <c r="AC43" s="36">
        <f t="shared" si="13"/>
        <v>37.436170212765958</v>
      </c>
      <c r="AD43" s="76">
        <f>KG!AG43</f>
        <v>5680</v>
      </c>
      <c r="AE43" s="31">
        <f t="shared" si="14"/>
        <v>86904</v>
      </c>
    </row>
    <row r="44" spans="1:31">
      <c r="A44" s="12">
        <f>KG!A44</f>
        <v>40</v>
      </c>
      <c r="B44" s="42">
        <f>KG!B44</f>
        <v>1102020</v>
      </c>
      <c r="C44" s="19">
        <f>KG!C44</f>
        <v>13583</v>
      </c>
      <c r="D44" s="13" t="str">
        <f>KG!D44</f>
        <v>Кофе MacCoffee Max Strong 3 in 1 20*20*16 gr</v>
      </c>
      <c r="E44" s="14">
        <v>21</v>
      </c>
      <c r="F44" s="14">
        <f t="shared" si="3"/>
        <v>1.05</v>
      </c>
      <c r="G44" s="14">
        <v>5964</v>
      </c>
      <c r="H44" s="14">
        <v>108</v>
      </c>
      <c r="I44" s="14">
        <f t="shared" si="4"/>
        <v>5.4</v>
      </c>
      <c r="J44" s="14">
        <v>30353.919999999998</v>
      </c>
      <c r="K44" s="14">
        <v>66</v>
      </c>
      <c r="L44" s="14">
        <f t="shared" si="5"/>
        <v>3.3</v>
      </c>
      <c r="M44" s="14">
        <v>17826.68</v>
      </c>
      <c r="N44" s="14">
        <v>2</v>
      </c>
      <c r="O44" s="14">
        <f t="shared" si="6"/>
        <v>0.1</v>
      </c>
      <c r="P44" s="14">
        <v>568</v>
      </c>
      <c r="Q44" s="16">
        <f t="shared" si="7"/>
        <v>197</v>
      </c>
      <c r="R44" s="16">
        <f t="shared" si="8"/>
        <v>9.85</v>
      </c>
      <c r="S44" s="17">
        <f t="shared" si="9"/>
        <v>54712.6</v>
      </c>
      <c r="U44" s="18">
        <f>KG!X44</f>
        <v>20</v>
      </c>
      <c r="W44" s="36">
        <v>43.648810919324603</v>
      </c>
      <c r="X44" s="36">
        <f t="shared" si="10"/>
        <v>33.798810919324602</v>
      </c>
      <c r="Y44" s="40">
        <f t="shared" si="11"/>
        <v>-0.77433520426923896</v>
      </c>
      <c r="AA44" s="36">
        <v>12.8</v>
      </c>
      <c r="AB44" s="36">
        <f t="shared" si="12"/>
        <v>0.42826086956521736</v>
      </c>
      <c r="AC44" s="36">
        <f t="shared" si="13"/>
        <v>29.888324873096451</v>
      </c>
      <c r="AD44" s="76">
        <f>KG!AG44</f>
        <v>5680</v>
      </c>
      <c r="AE44" s="31">
        <f t="shared" si="14"/>
        <v>72704</v>
      </c>
    </row>
    <row r="45" spans="1:31">
      <c r="A45" s="12">
        <f>KG!A45</f>
        <v>41</v>
      </c>
      <c r="B45" s="42">
        <f>KG!B45</f>
        <v>1103010</v>
      </c>
      <c r="C45" s="19">
        <f>KG!C45</f>
        <v>13584</v>
      </c>
      <c r="D45" s="13" t="str">
        <f>KG!D45</f>
        <v>Кофе MacCoffee Strong 3 in 1 20*20*18 gr</v>
      </c>
      <c r="E45" s="14">
        <v>22</v>
      </c>
      <c r="F45" s="14">
        <f t="shared" si="3"/>
        <v>1.1000000000000001</v>
      </c>
      <c r="G45" s="14">
        <v>6688</v>
      </c>
      <c r="H45" s="14">
        <v>48</v>
      </c>
      <c r="I45" s="14">
        <f t="shared" si="4"/>
        <v>2.4</v>
      </c>
      <c r="J45" s="14">
        <v>14215.04</v>
      </c>
      <c r="K45" s="14">
        <v>27</v>
      </c>
      <c r="L45" s="14">
        <f t="shared" si="5"/>
        <v>1.35</v>
      </c>
      <c r="M45" s="14">
        <v>7879.68</v>
      </c>
      <c r="N45" s="14">
        <v>1</v>
      </c>
      <c r="O45" s="14">
        <f t="shared" si="6"/>
        <v>0.05</v>
      </c>
      <c r="P45" s="14">
        <v>304</v>
      </c>
      <c r="Q45" s="16">
        <f t="shared" si="7"/>
        <v>98</v>
      </c>
      <c r="R45" s="16">
        <f t="shared" si="8"/>
        <v>4.9000000000000004</v>
      </c>
      <c r="S45" s="17">
        <f t="shared" si="9"/>
        <v>29086.720000000001</v>
      </c>
      <c r="U45" s="18">
        <f>KG!X45</f>
        <v>20</v>
      </c>
      <c r="W45" s="36">
        <v>44.648810919324603</v>
      </c>
      <c r="X45" s="36">
        <f t="shared" si="10"/>
        <v>39.748810919324605</v>
      </c>
      <c r="Y45" s="40">
        <f t="shared" si="11"/>
        <v>-0.89025463614576994</v>
      </c>
      <c r="AA45" s="36">
        <v>12.1</v>
      </c>
      <c r="AB45" s="36">
        <f t="shared" si="12"/>
        <v>0.21304347826086958</v>
      </c>
      <c r="AC45" s="36">
        <f t="shared" si="13"/>
        <v>56.795918367346935</v>
      </c>
      <c r="AD45" s="76">
        <f>KG!AG45</f>
        <v>6080</v>
      </c>
      <c r="AE45" s="31">
        <f t="shared" si="14"/>
        <v>73568</v>
      </c>
    </row>
    <row r="46" spans="1:31">
      <c r="A46" s="12">
        <f>KG!A46</f>
        <v>42</v>
      </c>
      <c r="B46" s="42">
        <f>KG!B46</f>
        <v>1101516</v>
      </c>
      <c r="C46" s="19">
        <f>KG!C46</f>
        <v>14540</v>
      </c>
      <c r="D46" s="13" t="str">
        <f>KG!D46</f>
        <v>Компл. 50 шт.МacCoffee Express 240 мл. (20*50 cup)</v>
      </c>
      <c r="E46" s="14">
        <v>0</v>
      </c>
      <c r="F46" s="14">
        <f t="shared" si="3"/>
        <v>0</v>
      </c>
      <c r="G46" s="14">
        <v>0</v>
      </c>
      <c r="H46" s="14">
        <v>2</v>
      </c>
      <c r="I46" s="14">
        <f t="shared" si="4"/>
        <v>0.1</v>
      </c>
      <c r="J46" s="14">
        <v>762</v>
      </c>
      <c r="K46" s="14">
        <v>0</v>
      </c>
      <c r="L46" s="14">
        <f t="shared" si="5"/>
        <v>0</v>
      </c>
      <c r="M46" s="14">
        <v>0</v>
      </c>
      <c r="N46" s="14">
        <v>1</v>
      </c>
      <c r="O46" s="14">
        <f t="shared" si="6"/>
        <v>0.05</v>
      </c>
      <c r="P46" s="14">
        <v>381</v>
      </c>
      <c r="Q46" s="16">
        <f t="shared" si="7"/>
        <v>3</v>
      </c>
      <c r="R46" s="16">
        <f t="shared" si="8"/>
        <v>0.15</v>
      </c>
      <c r="S46" s="17">
        <f t="shared" si="9"/>
        <v>1143</v>
      </c>
      <c r="U46" s="18">
        <f>KG!X46</f>
        <v>20</v>
      </c>
      <c r="W46" s="36">
        <v>45.648810919324603</v>
      </c>
      <c r="X46" s="36">
        <f t="shared" si="10"/>
        <v>45.498810919324605</v>
      </c>
      <c r="Y46" s="40">
        <f t="shared" si="11"/>
        <v>-0.99671404365241634</v>
      </c>
      <c r="AA46" s="36">
        <v>16.5</v>
      </c>
      <c r="AB46" s="36">
        <f t="shared" si="12"/>
        <v>6.5217391304347823E-3</v>
      </c>
      <c r="AC46" s="36">
        <f t="shared" si="13"/>
        <v>2530</v>
      </c>
      <c r="AD46" s="76">
        <f>KG!AG46</f>
        <v>7620</v>
      </c>
      <c r="AE46" s="31">
        <f t="shared" si="14"/>
        <v>125730</v>
      </c>
    </row>
    <row r="47" spans="1:31">
      <c r="A47" s="12">
        <f>KG!A47</f>
        <v>43</v>
      </c>
      <c r="B47" s="42">
        <f>KG!B47</f>
        <v>1106015</v>
      </c>
      <c r="C47" s="19">
        <f>KG!C47</f>
        <v>13589</v>
      </c>
      <c r="D47" s="13" t="str">
        <f>KG!D47</f>
        <v>Чай MacTea 3 in 1 10*100*18 gr</v>
      </c>
      <c r="E47" s="14">
        <v>0</v>
      </c>
      <c r="F47" s="14">
        <f t="shared" si="3"/>
        <v>0</v>
      </c>
      <c r="G47" s="14">
        <v>0</v>
      </c>
      <c r="H47" s="14">
        <v>74</v>
      </c>
      <c r="I47" s="14">
        <f t="shared" si="4"/>
        <v>7.4</v>
      </c>
      <c r="J47" s="14">
        <v>110884</v>
      </c>
      <c r="K47" s="14">
        <v>12</v>
      </c>
      <c r="L47" s="14">
        <f t="shared" si="5"/>
        <v>1.2</v>
      </c>
      <c r="M47" s="14">
        <v>17024</v>
      </c>
      <c r="N47" s="14">
        <v>0</v>
      </c>
      <c r="O47" s="14">
        <f t="shared" si="6"/>
        <v>0</v>
      </c>
      <c r="P47" s="14">
        <v>0</v>
      </c>
      <c r="Q47" s="16">
        <f t="shared" si="7"/>
        <v>86</v>
      </c>
      <c r="R47" s="16">
        <f t="shared" si="8"/>
        <v>8.6</v>
      </c>
      <c r="S47" s="17">
        <f t="shared" si="9"/>
        <v>127908</v>
      </c>
      <c r="U47" s="18">
        <f>KG!X47</f>
        <v>10</v>
      </c>
      <c r="W47" s="36">
        <v>46.648810919324603</v>
      </c>
      <c r="X47" s="36">
        <f t="shared" si="10"/>
        <v>38.048810919324602</v>
      </c>
      <c r="Y47" s="40">
        <f t="shared" si="11"/>
        <v>-0.81564374674259088</v>
      </c>
      <c r="AA47" s="36">
        <v>1.9</v>
      </c>
      <c r="AB47" s="36">
        <f t="shared" si="12"/>
        <v>0.37391304347826088</v>
      </c>
      <c r="AC47" s="36">
        <f t="shared" si="13"/>
        <v>5.0813953488372086</v>
      </c>
      <c r="AD47" s="76">
        <f>KG!AG47</f>
        <v>15200</v>
      </c>
      <c r="AE47" s="31">
        <f t="shared" si="14"/>
        <v>28880</v>
      </c>
    </row>
    <row r="48" spans="1:31">
      <c r="A48" s="12">
        <f>KG!A48</f>
        <v>44</v>
      </c>
      <c r="B48" s="42">
        <f>KG!B48</f>
        <v>1106010</v>
      </c>
      <c r="C48" s="19">
        <f>KG!C48</f>
        <v>13588</v>
      </c>
      <c r="D48" s="13" t="str">
        <f>KG!D48</f>
        <v>Чай MacTea 3 in 1 50*20*18 gr</v>
      </c>
      <c r="E48" s="14">
        <v>290</v>
      </c>
      <c r="F48" s="14">
        <f t="shared" si="3"/>
        <v>5.8</v>
      </c>
      <c r="G48" s="14">
        <v>88160</v>
      </c>
      <c r="H48" s="14">
        <v>457</v>
      </c>
      <c r="I48" s="14">
        <f t="shared" si="4"/>
        <v>9.14</v>
      </c>
      <c r="J48" s="14">
        <v>137572.16</v>
      </c>
      <c r="K48" s="14">
        <v>581</v>
      </c>
      <c r="L48" s="14">
        <f t="shared" si="5"/>
        <v>11.62</v>
      </c>
      <c r="M48" s="14">
        <v>167528.32000000001</v>
      </c>
      <c r="N48" s="14">
        <v>2</v>
      </c>
      <c r="O48" s="14">
        <f t="shared" si="6"/>
        <v>0.04</v>
      </c>
      <c r="P48" s="14">
        <v>608</v>
      </c>
      <c r="Q48" s="16">
        <f t="shared" si="7"/>
        <v>1330</v>
      </c>
      <c r="R48" s="16">
        <f t="shared" si="8"/>
        <v>26.6</v>
      </c>
      <c r="S48" s="17">
        <f t="shared" si="9"/>
        <v>393868.48</v>
      </c>
      <c r="U48" s="18">
        <f>KG!X48</f>
        <v>50</v>
      </c>
      <c r="W48" s="36">
        <v>47.648810919324603</v>
      </c>
      <c r="X48" s="36">
        <f t="shared" si="10"/>
        <v>21.048810919324602</v>
      </c>
      <c r="Y48" s="40">
        <f t="shared" si="11"/>
        <v>-0.44174892328295179</v>
      </c>
      <c r="AA48" s="36">
        <v>18.22</v>
      </c>
      <c r="AB48" s="36">
        <f t="shared" si="12"/>
        <v>1.1565217391304348</v>
      </c>
      <c r="AC48" s="36">
        <f t="shared" si="13"/>
        <v>15.754135338345863</v>
      </c>
      <c r="AD48" s="76">
        <f>KG!AG48</f>
        <v>15200</v>
      </c>
      <c r="AE48" s="31">
        <f t="shared" si="14"/>
        <v>276944</v>
      </c>
    </row>
    <row r="49" spans="1:31">
      <c r="A49" s="12">
        <f>KG!A49</f>
        <v>45</v>
      </c>
      <c r="B49" s="42">
        <f>KG!B49</f>
        <v>1106510</v>
      </c>
      <c r="C49" s="19">
        <f>KG!C49</f>
        <v>13694</v>
      </c>
      <c r="D49" s="13" t="str">
        <f>KG!D49</f>
        <v>Чай MacTea Blackcurrant 50*20* 16 gr-18 gr</v>
      </c>
      <c r="E49" s="14">
        <v>29</v>
      </c>
      <c r="F49" s="14">
        <f t="shared" si="3"/>
        <v>0.57999999999999996</v>
      </c>
      <c r="G49" s="14">
        <v>8816</v>
      </c>
      <c r="H49" s="14">
        <v>55</v>
      </c>
      <c r="I49" s="14">
        <f t="shared" si="4"/>
        <v>1.1000000000000001</v>
      </c>
      <c r="J49" s="14">
        <v>16315.68</v>
      </c>
      <c r="K49" s="14">
        <v>35</v>
      </c>
      <c r="L49" s="14">
        <f t="shared" si="5"/>
        <v>0.7</v>
      </c>
      <c r="M49" s="14">
        <v>10144.48</v>
      </c>
      <c r="N49" s="14">
        <v>1</v>
      </c>
      <c r="O49" s="14">
        <f t="shared" si="6"/>
        <v>0.02</v>
      </c>
      <c r="P49" s="14">
        <v>304</v>
      </c>
      <c r="Q49" s="16">
        <f t="shared" si="7"/>
        <v>120</v>
      </c>
      <c r="R49" s="16">
        <f t="shared" si="8"/>
        <v>2.4</v>
      </c>
      <c r="S49" s="17">
        <f t="shared" si="9"/>
        <v>35580.160000000003</v>
      </c>
      <c r="U49" s="18">
        <f>KG!X49</f>
        <v>50</v>
      </c>
      <c r="W49" s="36">
        <v>48.648810919324603</v>
      </c>
      <c r="X49" s="36">
        <f t="shared" si="10"/>
        <v>46.248810919324605</v>
      </c>
      <c r="Y49" s="40">
        <f t="shared" si="11"/>
        <v>-0.95066683122060325</v>
      </c>
      <c r="AA49" s="36">
        <v>3.76</v>
      </c>
      <c r="AB49" s="36">
        <f t="shared" si="12"/>
        <v>0.10434782608695652</v>
      </c>
      <c r="AC49" s="36">
        <f t="shared" si="13"/>
        <v>36.033333333333331</v>
      </c>
      <c r="AD49" s="76">
        <f>KG!AG49</f>
        <v>15200</v>
      </c>
      <c r="AE49" s="31">
        <f t="shared" si="14"/>
        <v>57152</v>
      </c>
    </row>
    <row r="50" spans="1:31">
      <c r="A50" s="12">
        <f>KG!A50</f>
        <v>46</v>
      </c>
      <c r="B50" s="42">
        <f>KG!B50</f>
        <v>1106520</v>
      </c>
      <c r="C50" s="19">
        <f>KG!C50</f>
        <v>13590</v>
      </c>
      <c r="D50" s="13" t="str">
        <f>KG!D50</f>
        <v>Чай MacTea Lemon 50*20*1 16 gr-18 gr</v>
      </c>
      <c r="E50" s="14">
        <v>39</v>
      </c>
      <c r="F50" s="14">
        <f t="shared" si="3"/>
        <v>0.78</v>
      </c>
      <c r="G50" s="14">
        <v>11856</v>
      </c>
      <c r="H50" s="14">
        <v>56</v>
      </c>
      <c r="I50" s="14">
        <f t="shared" si="4"/>
        <v>1.1200000000000001</v>
      </c>
      <c r="J50" s="14">
        <v>16768.64</v>
      </c>
      <c r="K50" s="14">
        <v>26</v>
      </c>
      <c r="L50" s="14">
        <f t="shared" si="5"/>
        <v>0.52</v>
      </c>
      <c r="M50" s="14">
        <v>7578.72</v>
      </c>
      <c r="N50" s="14">
        <v>2</v>
      </c>
      <c r="O50" s="14">
        <f t="shared" si="6"/>
        <v>0.04</v>
      </c>
      <c r="P50" s="14">
        <v>608</v>
      </c>
      <c r="Q50" s="16">
        <f t="shared" si="7"/>
        <v>123</v>
      </c>
      <c r="R50" s="16">
        <f t="shared" si="8"/>
        <v>2.46</v>
      </c>
      <c r="S50" s="17">
        <f t="shared" si="9"/>
        <v>36811.360000000001</v>
      </c>
      <c r="U50" s="18">
        <f>KG!X50</f>
        <v>50</v>
      </c>
      <c r="W50" s="36">
        <v>49.648810919324603</v>
      </c>
      <c r="X50" s="36">
        <f t="shared" si="10"/>
        <v>47.188810919324602</v>
      </c>
      <c r="Y50" s="40">
        <f t="shared" si="11"/>
        <v>-0.95045198556724131</v>
      </c>
      <c r="AA50" s="36">
        <v>11.2</v>
      </c>
      <c r="AB50" s="36">
        <f t="shared" si="12"/>
        <v>0.10695652173913044</v>
      </c>
      <c r="AC50" s="36">
        <f t="shared" si="13"/>
        <v>104.71544715447153</v>
      </c>
      <c r="AD50" s="76">
        <f>KG!AG50</f>
        <v>15200</v>
      </c>
      <c r="AE50" s="31">
        <f t="shared" si="14"/>
        <v>170240</v>
      </c>
    </row>
    <row r="51" spans="1:31">
      <c r="A51" s="12">
        <f>KG!A51</f>
        <v>47</v>
      </c>
      <c r="B51" s="42">
        <f>KG!B51</f>
        <v>1106530</v>
      </c>
      <c r="C51" s="19">
        <f>KG!C51</f>
        <v>13591</v>
      </c>
      <c r="D51" s="13" t="str">
        <f>KG!D51</f>
        <v>Чай MacTea Raspberry 50*20* 16 gr-18 gr</v>
      </c>
      <c r="E51" s="14">
        <v>39</v>
      </c>
      <c r="F51" s="14">
        <f t="shared" si="3"/>
        <v>0.78</v>
      </c>
      <c r="G51" s="14">
        <v>11856</v>
      </c>
      <c r="H51" s="14">
        <v>55</v>
      </c>
      <c r="I51" s="14">
        <f t="shared" si="4"/>
        <v>1.1000000000000001</v>
      </c>
      <c r="J51" s="14">
        <v>16528.48</v>
      </c>
      <c r="K51" s="14">
        <v>33</v>
      </c>
      <c r="L51" s="14">
        <f t="shared" si="5"/>
        <v>0.66</v>
      </c>
      <c r="M51" s="14">
        <v>9585.1200000000008</v>
      </c>
      <c r="N51" s="14">
        <v>1</v>
      </c>
      <c r="O51" s="14">
        <f t="shared" si="6"/>
        <v>0.02</v>
      </c>
      <c r="P51" s="14">
        <v>304</v>
      </c>
      <c r="Q51" s="16">
        <f t="shared" si="7"/>
        <v>128</v>
      </c>
      <c r="R51" s="16">
        <f t="shared" si="8"/>
        <v>2.56</v>
      </c>
      <c r="S51" s="17">
        <f t="shared" si="9"/>
        <v>38273.599999999999</v>
      </c>
      <c r="U51" s="18">
        <f>KG!X51</f>
        <v>50</v>
      </c>
      <c r="W51" s="36">
        <v>50.648810919324603</v>
      </c>
      <c r="X51" s="36">
        <f t="shared" si="10"/>
        <v>48.088810919324601</v>
      </c>
      <c r="Y51" s="40">
        <f t="shared" si="11"/>
        <v>-0.94945587164765488</v>
      </c>
      <c r="AA51" s="36">
        <v>3.44</v>
      </c>
      <c r="AB51" s="36">
        <f t="shared" si="12"/>
        <v>0.11130434782608696</v>
      </c>
      <c r="AC51" s="36">
        <f t="shared" si="13"/>
        <v>30.90625</v>
      </c>
      <c r="AD51" s="76">
        <f>KG!AG51</f>
        <v>15200</v>
      </c>
      <c r="AE51" s="31">
        <f t="shared" si="14"/>
        <v>52288</v>
      </c>
    </row>
    <row r="52" spans="1:31">
      <c r="A52" s="12">
        <f>KG!A52</f>
        <v>48</v>
      </c>
      <c r="B52" s="42">
        <f>KG!B52</f>
        <v>1202085</v>
      </c>
      <c r="C52" s="19">
        <f>KG!C52</f>
        <v>28578</v>
      </c>
      <c r="D52" s="13" t="str">
        <f>KG!D52</f>
        <v>MacCoffee Gold 12*90 gr Jar RU</v>
      </c>
      <c r="E52" s="14">
        <v>0</v>
      </c>
      <c r="F52" s="14">
        <f t="shared" si="3"/>
        <v>0</v>
      </c>
      <c r="G52" s="14">
        <v>0</v>
      </c>
      <c r="H52" s="14">
        <v>89</v>
      </c>
      <c r="I52" s="14">
        <f t="shared" si="4"/>
        <v>7.416666666666667</v>
      </c>
      <c r="J52" s="14">
        <v>31667.4</v>
      </c>
      <c r="K52" s="14">
        <v>36</v>
      </c>
      <c r="L52" s="14">
        <f t="shared" si="5"/>
        <v>3</v>
      </c>
      <c r="M52" s="14">
        <v>12537.75</v>
      </c>
      <c r="N52" s="14">
        <v>0</v>
      </c>
      <c r="O52" s="14">
        <f t="shared" si="6"/>
        <v>0</v>
      </c>
      <c r="P52" s="14">
        <v>0</v>
      </c>
      <c r="Q52" s="16">
        <f t="shared" si="7"/>
        <v>125</v>
      </c>
      <c r="R52" s="16">
        <f t="shared" si="8"/>
        <v>10.416666666666666</v>
      </c>
      <c r="S52" s="17">
        <f t="shared" si="9"/>
        <v>44205.15</v>
      </c>
      <c r="U52" s="18">
        <f>KG!X52</f>
        <v>12</v>
      </c>
      <c r="W52" s="36">
        <v>51.648810919324603</v>
      </c>
      <c r="X52" s="36">
        <f t="shared" si="10"/>
        <v>41.232144252657939</v>
      </c>
      <c r="Y52" s="40">
        <f t="shared" si="11"/>
        <v>-0.79831739625259734</v>
      </c>
      <c r="AA52" s="36">
        <v>1.25</v>
      </c>
      <c r="AB52" s="36">
        <f t="shared" si="12"/>
        <v>0.45289855072463764</v>
      </c>
      <c r="AC52" s="36">
        <f t="shared" si="13"/>
        <v>2.7600000000000002</v>
      </c>
      <c r="AD52" s="76">
        <f>KG!AG52</f>
        <v>4380</v>
      </c>
      <c r="AE52" s="31">
        <f t="shared" si="14"/>
        <v>5475</v>
      </c>
    </row>
    <row r="53" spans="1:31">
      <c r="A53" s="12">
        <f>KG!A53</f>
        <v>49</v>
      </c>
      <c r="B53" s="42">
        <f>KG!B53</f>
        <v>1202235</v>
      </c>
      <c r="C53" s="19">
        <f>KG!C53</f>
        <v>28579</v>
      </c>
      <c r="D53" s="13" t="str">
        <f>KG!D53</f>
        <v>MacCoffee Arabica 12*90 gr Jar RU</v>
      </c>
      <c r="E53" s="14">
        <v>0</v>
      </c>
      <c r="F53" s="14">
        <f t="shared" si="3"/>
        <v>0</v>
      </c>
      <c r="G53" s="14">
        <v>0</v>
      </c>
      <c r="H53" s="14">
        <v>65</v>
      </c>
      <c r="I53" s="14">
        <f t="shared" si="4"/>
        <v>5.416666666666667</v>
      </c>
      <c r="J53" s="14">
        <v>23093.55</v>
      </c>
      <c r="K53" s="14">
        <v>36</v>
      </c>
      <c r="L53" s="14">
        <f t="shared" si="5"/>
        <v>3</v>
      </c>
      <c r="M53" s="14">
        <v>12537.75</v>
      </c>
      <c r="N53" s="14">
        <v>0</v>
      </c>
      <c r="O53" s="14">
        <f t="shared" si="6"/>
        <v>0</v>
      </c>
      <c r="P53" s="14">
        <v>0</v>
      </c>
      <c r="Q53" s="16">
        <f t="shared" si="7"/>
        <v>101</v>
      </c>
      <c r="R53" s="16">
        <f t="shared" si="8"/>
        <v>8.4166666666666661</v>
      </c>
      <c r="S53" s="17">
        <f t="shared" si="9"/>
        <v>35631.300000000003</v>
      </c>
      <c r="U53" s="18">
        <f>KG!X53</f>
        <v>12</v>
      </c>
      <c r="W53" s="36">
        <v>52.648810919324603</v>
      </c>
      <c r="X53" s="36">
        <f t="shared" si="10"/>
        <v>44.232144252657939</v>
      </c>
      <c r="Y53" s="40">
        <f t="shared" si="11"/>
        <v>-0.84013567410736423</v>
      </c>
      <c r="AA53" s="36">
        <v>3.4166666666666665</v>
      </c>
      <c r="AB53" s="36">
        <f t="shared" si="12"/>
        <v>0.36594202898550721</v>
      </c>
      <c r="AC53" s="36">
        <f t="shared" si="13"/>
        <v>9.3366336633663369</v>
      </c>
      <c r="AD53" s="76">
        <f>KG!AG53</f>
        <v>4380</v>
      </c>
      <c r="AE53" s="31">
        <f t="shared" si="14"/>
        <v>14965</v>
      </c>
    </row>
    <row r="54" spans="1:31">
      <c r="A54" s="12">
        <f>KG!A54</f>
        <v>50</v>
      </c>
      <c r="B54" s="42">
        <f>KG!B54</f>
        <v>1202090</v>
      </c>
      <c r="C54" s="19">
        <f>KG!C54</f>
        <v>33100</v>
      </c>
      <c r="D54" s="13" t="str">
        <f>KG!D54</f>
        <v>MacCoffee Gold Stick 12*30*1,8 gr</v>
      </c>
      <c r="E54" s="14">
        <v>23</v>
      </c>
      <c r="F54" s="14">
        <f t="shared" si="3"/>
        <v>1.9166666666666667</v>
      </c>
      <c r="G54" s="14">
        <v>8625</v>
      </c>
      <c r="H54" s="14">
        <v>53</v>
      </c>
      <c r="I54" s="14">
        <f t="shared" si="4"/>
        <v>4.416666666666667</v>
      </c>
      <c r="J54" s="14">
        <v>19612.5</v>
      </c>
      <c r="K54" s="14">
        <v>15</v>
      </c>
      <c r="L54" s="14">
        <f t="shared" si="5"/>
        <v>1.25</v>
      </c>
      <c r="M54" s="14">
        <v>5325</v>
      </c>
      <c r="N54" s="14">
        <v>3</v>
      </c>
      <c r="O54" s="14">
        <f t="shared" si="6"/>
        <v>0.25</v>
      </c>
      <c r="P54" s="14">
        <v>1125</v>
      </c>
      <c r="Q54" s="16">
        <f t="shared" si="7"/>
        <v>94</v>
      </c>
      <c r="R54" s="16">
        <f t="shared" si="8"/>
        <v>7.833333333333333</v>
      </c>
      <c r="S54" s="17">
        <f t="shared" si="9"/>
        <v>34687.5</v>
      </c>
      <c r="U54" s="18">
        <f>KG!X54</f>
        <v>12</v>
      </c>
      <c r="W54" s="36">
        <v>53.648810919324603</v>
      </c>
      <c r="X54" s="36">
        <f t="shared" si="10"/>
        <v>45.815477585991268</v>
      </c>
      <c r="Y54" s="40">
        <f t="shared" si="11"/>
        <v>-0.85398868681147744</v>
      </c>
      <c r="AA54" s="36">
        <v>11.416666666666666</v>
      </c>
      <c r="AB54" s="36">
        <f t="shared" si="12"/>
        <v>0.34057971014492755</v>
      </c>
      <c r="AC54" s="36">
        <f t="shared" si="13"/>
        <v>33.521276595744681</v>
      </c>
      <c r="AD54" s="76">
        <f>KG!AG54</f>
        <v>4500</v>
      </c>
      <c r="AE54" s="31">
        <f t="shared" si="14"/>
        <v>51375</v>
      </c>
    </row>
    <row r="55" spans="1:31">
      <c r="A55" s="12">
        <f>KG!A55</f>
        <v>51</v>
      </c>
      <c r="B55" s="42">
        <f>KG!B55</f>
        <v>1103760</v>
      </c>
      <c r="C55" s="19">
        <f>KG!C55</f>
        <v>34535</v>
      </c>
      <c r="D55" s="13" t="str">
        <f>KG!D55</f>
        <v>MacCoffee Di Torino Salted Caramel 20*20*25,5 gr</v>
      </c>
      <c r="E55" s="14">
        <v>86</v>
      </c>
      <c r="F55" s="14">
        <f t="shared" si="3"/>
        <v>4.3</v>
      </c>
      <c r="G55" s="14">
        <v>37324</v>
      </c>
      <c r="H55" s="14">
        <v>133</v>
      </c>
      <c r="I55" s="14">
        <f t="shared" si="4"/>
        <v>6.65</v>
      </c>
      <c r="J55" s="14">
        <v>56615.3</v>
      </c>
      <c r="K55" s="14">
        <v>67</v>
      </c>
      <c r="L55" s="14">
        <f t="shared" si="5"/>
        <v>3.35</v>
      </c>
      <c r="M55" s="14">
        <v>27845.439999999999</v>
      </c>
      <c r="N55" s="14">
        <v>2</v>
      </c>
      <c r="O55" s="14">
        <f t="shared" si="6"/>
        <v>0.1</v>
      </c>
      <c r="P55" s="14">
        <v>868</v>
      </c>
      <c r="Q55" s="16">
        <f t="shared" si="7"/>
        <v>288</v>
      </c>
      <c r="R55" s="16">
        <f t="shared" si="8"/>
        <v>14.4</v>
      </c>
      <c r="S55" s="17">
        <f t="shared" si="9"/>
        <v>122652.74</v>
      </c>
      <c r="U55" s="18">
        <f>KG!X55</f>
        <v>20</v>
      </c>
      <c r="W55" s="36">
        <v>54.648810919324603</v>
      </c>
      <c r="X55" s="36">
        <f t="shared" si="10"/>
        <v>40.248810919324605</v>
      </c>
      <c r="Y55" s="40">
        <f t="shared" si="11"/>
        <v>-0.73649929874488906</v>
      </c>
      <c r="AA55" s="36">
        <v>11.85</v>
      </c>
      <c r="AB55" s="36">
        <f t="shared" si="12"/>
        <v>0.62608695652173918</v>
      </c>
      <c r="AC55" s="36">
        <f t="shared" si="13"/>
        <v>18.927083333333332</v>
      </c>
      <c r="AD55" s="76">
        <f>KG!AG55</f>
        <v>8680</v>
      </c>
      <c r="AE55" s="31">
        <f t="shared" si="14"/>
        <v>102858</v>
      </c>
    </row>
    <row r="56" spans="1:31">
      <c r="A56" s="12">
        <f>KG!A56</f>
        <v>52</v>
      </c>
      <c r="B56" s="42">
        <f>KG!B56</f>
        <v>1101520</v>
      </c>
      <c r="C56" s="19">
        <f>KG!C56</f>
        <v>13686</v>
      </c>
      <c r="D56" s="13" t="str">
        <f>KG!D56</f>
        <v>MacCoffee Milk Coffee Drink Original 24*240 ml</v>
      </c>
      <c r="E56" s="14">
        <v>0</v>
      </c>
      <c r="F56" s="14">
        <f t="shared" si="3"/>
        <v>0</v>
      </c>
      <c r="G56" s="14">
        <v>0</v>
      </c>
      <c r="H56" s="14">
        <v>0</v>
      </c>
      <c r="I56" s="14">
        <f t="shared" si="4"/>
        <v>0</v>
      </c>
      <c r="J56" s="14">
        <v>0</v>
      </c>
      <c r="K56" s="14">
        <v>0</v>
      </c>
      <c r="L56" s="14">
        <f t="shared" si="5"/>
        <v>0</v>
      </c>
      <c r="M56" s="14">
        <v>0</v>
      </c>
      <c r="N56" s="14">
        <v>0</v>
      </c>
      <c r="O56" s="14">
        <f t="shared" si="6"/>
        <v>0</v>
      </c>
      <c r="P56" s="14">
        <v>0</v>
      </c>
      <c r="Q56" s="16">
        <f t="shared" si="7"/>
        <v>0</v>
      </c>
      <c r="R56" s="16">
        <f t="shared" si="8"/>
        <v>0</v>
      </c>
      <c r="S56" s="17">
        <f t="shared" si="9"/>
        <v>0</v>
      </c>
      <c r="U56" s="18">
        <f>KG!X56</f>
        <v>24</v>
      </c>
      <c r="W56" s="36">
        <v>55.648810919324603</v>
      </c>
      <c r="X56" s="36">
        <f t="shared" si="10"/>
        <v>55.648810919324603</v>
      </c>
      <c r="Y56" s="40">
        <f t="shared" si="11"/>
        <v>-1</v>
      </c>
      <c r="AA56" s="36">
        <v>0</v>
      </c>
      <c r="AB56" s="36">
        <f t="shared" si="12"/>
        <v>0</v>
      </c>
      <c r="AC56" s="36">
        <f t="shared" si="13"/>
        <v>0</v>
      </c>
      <c r="AD56" s="76">
        <f>KG!AG56</f>
        <v>2856</v>
      </c>
      <c r="AE56" s="31">
        <f t="shared" si="14"/>
        <v>0</v>
      </c>
    </row>
    <row r="57" spans="1:31">
      <c r="A57" s="12">
        <f>KG!A57</f>
        <v>53</v>
      </c>
      <c r="B57" s="42" t="str">
        <f>KG!B57</f>
        <v xml:space="preserve">12024001   </v>
      </c>
      <c r="C57" s="19">
        <f>KG!C57</f>
        <v>39257</v>
      </c>
      <c r="D57" s="13" t="str">
        <f>KG!D57</f>
        <v>MacCoffee DiTorino Espresso 10*70 gr Pouch</v>
      </c>
      <c r="E57" s="14">
        <v>0</v>
      </c>
      <c r="F57" s="14">
        <f t="shared" si="3"/>
        <v>0</v>
      </c>
      <c r="G57" s="14">
        <v>0</v>
      </c>
      <c r="H57" s="14">
        <v>29</v>
      </c>
      <c r="I57" s="14">
        <f t="shared" si="4"/>
        <v>2.9</v>
      </c>
      <c r="J57" s="14">
        <v>8136.6</v>
      </c>
      <c r="K57" s="14">
        <v>11</v>
      </c>
      <c r="L57" s="14">
        <f t="shared" si="5"/>
        <v>1.1000000000000001</v>
      </c>
      <c r="M57" s="14">
        <v>3047.32</v>
      </c>
      <c r="N57" s="14">
        <v>0</v>
      </c>
      <c r="O57" s="14">
        <f t="shared" si="6"/>
        <v>0</v>
      </c>
      <c r="P57" s="14">
        <v>0</v>
      </c>
      <c r="Q57" s="16">
        <f t="shared" si="7"/>
        <v>40</v>
      </c>
      <c r="R57" s="16">
        <f t="shared" si="8"/>
        <v>4</v>
      </c>
      <c r="S57" s="17">
        <f t="shared" si="9"/>
        <v>11183.92</v>
      </c>
      <c r="U57" s="18">
        <f>KG!X57</f>
        <v>10</v>
      </c>
      <c r="W57" s="36">
        <v>56.648810919324603</v>
      </c>
      <c r="X57" s="36">
        <f t="shared" si="10"/>
        <v>52.648810919324603</v>
      </c>
      <c r="Y57" s="40">
        <f t="shared" si="11"/>
        <v>-0.92938951524160796</v>
      </c>
      <c r="AA57" s="36">
        <v>12.7</v>
      </c>
      <c r="AB57" s="36">
        <f t="shared" si="12"/>
        <v>0.17391304347826086</v>
      </c>
      <c r="AC57" s="36">
        <f t="shared" si="13"/>
        <v>73.024999999999991</v>
      </c>
      <c r="AD57" s="76">
        <f>KG!AG57</f>
        <v>2840</v>
      </c>
      <c r="AE57" s="31">
        <f t="shared" si="14"/>
        <v>36068</v>
      </c>
    </row>
    <row r="58" spans="1:31">
      <c r="A58" s="12">
        <f>KG!A58</f>
        <v>54</v>
      </c>
      <c r="B58" s="42">
        <f>KG!B58</f>
        <v>12024002</v>
      </c>
      <c r="C58" s="19">
        <f>KG!C58</f>
        <v>39258</v>
      </c>
      <c r="D58" s="13" t="str">
        <f>KG!D58</f>
        <v>MacCoffee DiTorino Espresso 6*90 gr Jar</v>
      </c>
      <c r="E58" s="14">
        <v>0</v>
      </c>
      <c r="F58" s="14">
        <f t="shared" si="3"/>
        <v>0</v>
      </c>
      <c r="G58" s="14">
        <v>0</v>
      </c>
      <c r="H58" s="14">
        <v>44</v>
      </c>
      <c r="I58" s="14">
        <f t="shared" si="4"/>
        <v>7.333333333333333</v>
      </c>
      <c r="J58" s="14">
        <v>15556.3</v>
      </c>
      <c r="K58" s="14">
        <v>6</v>
      </c>
      <c r="L58" s="14">
        <f t="shared" si="5"/>
        <v>1</v>
      </c>
      <c r="M58" s="14">
        <v>2171.75</v>
      </c>
      <c r="N58" s="14">
        <v>0</v>
      </c>
      <c r="O58" s="14">
        <f t="shared" si="6"/>
        <v>0</v>
      </c>
      <c r="P58" s="14">
        <v>0</v>
      </c>
      <c r="Q58" s="16">
        <f t="shared" si="7"/>
        <v>50</v>
      </c>
      <c r="R58" s="16">
        <f t="shared" si="8"/>
        <v>8.3333333333333339</v>
      </c>
      <c r="S58" s="17">
        <f t="shared" si="9"/>
        <v>17728.05</v>
      </c>
      <c r="U58" s="18">
        <f>KG!X58</f>
        <v>6</v>
      </c>
      <c r="W58" s="36">
        <v>57.648810919324603</v>
      </c>
      <c r="X58" s="36">
        <f t="shared" si="10"/>
        <v>49.315477585991268</v>
      </c>
      <c r="Y58" s="40">
        <f t="shared" si="11"/>
        <v>-0.85544657035519367</v>
      </c>
      <c r="AA58" s="36">
        <v>11.5</v>
      </c>
      <c r="AB58" s="36">
        <f t="shared" si="12"/>
        <v>0.36231884057971014</v>
      </c>
      <c r="AC58" s="36">
        <f t="shared" si="13"/>
        <v>31.74</v>
      </c>
      <c r="AD58" s="76">
        <f>KG!AG58</f>
        <v>2190</v>
      </c>
      <c r="AE58" s="31">
        <f t="shared" si="14"/>
        <v>25185</v>
      </c>
    </row>
    <row r="59" spans="1:31">
      <c r="A59" s="135" t="s">
        <v>15</v>
      </c>
      <c r="B59" s="126"/>
      <c r="C59" s="126"/>
      <c r="D59" s="126"/>
      <c r="E59" s="21">
        <f>SUM(E5:E58)</f>
        <v>4447</v>
      </c>
      <c r="F59" s="21">
        <f t="shared" ref="F59:S59" si="15">SUM(F5:F58)</f>
        <v>211.82095238095241</v>
      </c>
      <c r="G59" s="21">
        <f t="shared" si="15"/>
        <v>1099169</v>
      </c>
      <c r="H59" s="21">
        <f t="shared" si="15"/>
        <v>5356</v>
      </c>
      <c r="I59" s="21">
        <f t="shared" si="15"/>
        <v>276.22404761904755</v>
      </c>
      <c r="J59" s="21">
        <f t="shared" si="15"/>
        <v>2068786.6799999997</v>
      </c>
      <c r="K59" s="21">
        <f t="shared" si="15"/>
        <v>5229</v>
      </c>
      <c r="L59" s="21">
        <f t="shared" si="15"/>
        <v>185.60166666666666</v>
      </c>
      <c r="M59" s="21">
        <f t="shared" si="15"/>
        <v>1966131.1100000003</v>
      </c>
      <c r="N59" s="21">
        <f t="shared" si="15"/>
        <v>1112</v>
      </c>
      <c r="O59" s="21">
        <f t="shared" si="15"/>
        <v>83.280952380952371</v>
      </c>
      <c r="P59" s="21">
        <f t="shared" si="15"/>
        <v>215608</v>
      </c>
      <c r="Q59" s="21">
        <f t="shared" si="15"/>
        <v>16144</v>
      </c>
      <c r="R59" s="21">
        <f t="shared" si="15"/>
        <v>756.9276190476188</v>
      </c>
      <c r="S59" s="21">
        <f t="shared" si="15"/>
        <v>5349694.7899999982</v>
      </c>
      <c r="U59" s="18"/>
      <c r="W59" s="21">
        <f>SUM(W5:W56)</f>
        <v>1567.7381678048805</v>
      </c>
      <c r="X59" s="21">
        <f>SUM(X5:X56)</f>
        <v>823.14388209059348</v>
      </c>
      <c r="Y59" s="64">
        <f>R59/W59*100%</f>
        <v>0.48281507371059007</v>
      </c>
      <c r="AA59" s="44">
        <f>SUM(AA5:AA58)</f>
        <v>416.21607142857141</v>
      </c>
      <c r="AB59" s="44">
        <f>SUM(AB5:AB58)</f>
        <v>32.90989648033127</v>
      </c>
      <c r="AC59" s="56">
        <f>AA59/AB59</f>
        <v>12.647140098946364</v>
      </c>
    </row>
    <row r="60" spans="1:31">
      <c r="A60" s="127" t="s">
        <v>16</v>
      </c>
      <c r="B60" s="128"/>
      <c r="C60" s="128"/>
      <c r="D60" s="128"/>
      <c r="E60" s="22"/>
      <c r="F60" s="23"/>
      <c r="G60" s="24">
        <v>1229256</v>
      </c>
      <c r="H60" s="25"/>
      <c r="I60" s="25"/>
      <c r="J60" s="24">
        <v>3744562</v>
      </c>
      <c r="K60" s="25"/>
      <c r="L60" s="25"/>
      <c r="M60" s="24">
        <v>2859930</v>
      </c>
      <c r="N60" s="25"/>
      <c r="O60" s="25"/>
      <c r="P60" s="24">
        <v>120000</v>
      </c>
      <c r="Q60" s="25">
        <f>E60+H60+K60+N60</f>
        <v>0</v>
      </c>
      <c r="R60" s="25"/>
      <c r="S60" s="24">
        <f>G60+J60+M60+P60</f>
        <v>7953748</v>
      </c>
      <c r="U60" s="18"/>
    </row>
    <row r="61" spans="1:31">
      <c r="A61" s="127" t="s">
        <v>14</v>
      </c>
      <c r="B61" s="128"/>
      <c r="C61" s="128"/>
      <c r="D61" s="128"/>
      <c r="E61" s="26">
        <f t="shared" ref="E61:Q61" si="16">IF(E60&gt;0,E59/E60,0)</f>
        <v>0</v>
      </c>
      <c r="F61" s="27"/>
      <c r="G61" s="28">
        <f>IF(G60&gt;0,G59/G60,0)</f>
        <v>0.89417419967850476</v>
      </c>
      <c r="H61" s="27">
        <f t="shared" si="16"/>
        <v>0</v>
      </c>
      <c r="I61" s="27"/>
      <c r="J61" s="28">
        <f t="shared" si="16"/>
        <v>0.55247761420427799</v>
      </c>
      <c r="K61" s="27">
        <f t="shared" si="16"/>
        <v>0</v>
      </c>
      <c r="L61" s="27"/>
      <c r="M61" s="28">
        <f t="shared" si="16"/>
        <v>0.68747525638739426</v>
      </c>
      <c r="N61" s="27">
        <f t="shared" si="16"/>
        <v>0</v>
      </c>
      <c r="O61" s="27"/>
      <c r="P61" s="28">
        <f>IF(P60&gt;0,P59/P60,0)</f>
        <v>1.7967333333333333</v>
      </c>
      <c r="Q61" s="29">
        <f t="shared" si="16"/>
        <v>0</v>
      </c>
      <c r="R61" s="29"/>
      <c r="S61" s="30">
        <f>IF(S60&gt;0,S59/S60,0)</f>
        <v>0.6726004884741128</v>
      </c>
      <c r="U61" s="18"/>
    </row>
    <row r="62" spans="1:31">
      <c r="U62" s="1"/>
    </row>
    <row r="63" spans="1:31">
      <c r="G63" s="31"/>
      <c r="U63" s="1"/>
    </row>
    <row r="64" spans="1:31">
      <c r="S64" s="31"/>
    </row>
    <row r="65" spans="10:16">
      <c r="J65" s="31"/>
      <c r="K65" s="31"/>
      <c r="L65" s="31"/>
      <c r="M65" s="31"/>
      <c r="N65" s="31"/>
      <c r="O65" s="31"/>
      <c r="P65" s="31"/>
    </row>
  </sheetData>
  <autoFilter ref="A4:AE61"/>
  <mergeCells count="8">
    <mergeCell ref="N3:P3"/>
    <mergeCell ref="Q3:S3"/>
    <mergeCell ref="A59:D59"/>
    <mergeCell ref="A60:D60"/>
    <mergeCell ref="A61:D61"/>
    <mergeCell ref="E3:G3"/>
    <mergeCell ref="H3:J3"/>
    <mergeCell ref="K3:M3"/>
  </mergeCells>
  <conditionalFormatting sqref="Y5:Y58">
    <cfRule type="cellIs" dxfId="9" priority="9" operator="lessThan">
      <formula>0.2</formula>
    </cfRule>
    <cfRule type="cellIs" dxfId="8" priority="10" operator="lessThan">
      <formula>0.2</formula>
    </cfRule>
    <cfRule type="cellIs" dxfId="7" priority="11" operator="lessThan">
      <formula>0.7</formula>
    </cfRule>
  </conditionalFormatting>
  <conditionalFormatting sqref="Y5:Y58">
    <cfRule type="cellIs" dxfId="6" priority="7" operator="greaterThan">
      <formula>$AD$1</formula>
    </cfRule>
    <cfRule type="cellIs" dxfId="5" priority="8" operator="greaterThan">
      <formula>$AD$1</formula>
    </cfRule>
  </conditionalFormatting>
  <conditionalFormatting sqref="Y59">
    <cfRule type="cellIs" dxfId="4" priority="4" operator="lessThan">
      <formula>0.2</formula>
    </cfRule>
    <cfRule type="cellIs" dxfId="3" priority="5" operator="lessThan">
      <formula>0.2</formula>
    </cfRule>
    <cfRule type="cellIs" dxfId="2" priority="6" operator="lessThan">
      <formula>0.7</formula>
    </cfRule>
  </conditionalFormatting>
  <conditionalFormatting sqref="Y59">
    <cfRule type="cellIs" dxfId="1" priority="2" operator="greaterThan">
      <formula>$AD$1</formula>
    </cfRule>
    <cfRule type="cellIs" dxfId="0" priority="3" operator="greaterThan">
      <formula>$AD$1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7"/>
  <sheetViews>
    <sheetView tabSelected="1" zoomScale="70" zoomScaleNormal="70" workbookViewId="0">
      <pane xSplit="10" ySplit="12" topLeftCell="K34" activePane="bottomRight" state="frozen"/>
      <selection pane="topRight" activeCell="K1" sqref="K1"/>
      <selection pane="bottomLeft" activeCell="A14" sqref="A14"/>
      <selection pane="bottomRight" sqref="A1:XFD1048576"/>
    </sheetView>
  </sheetViews>
  <sheetFormatPr defaultRowHeight="15"/>
  <cols>
    <col min="1" max="1" width="6.7109375" bestFit="1" customWidth="1"/>
    <col min="2" max="2" width="11.42578125" customWidth="1"/>
    <col min="4" max="4" width="63.42578125" customWidth="1"/>
    <col min="5" max="6" width="9.28515625" customWidth="1"/>
    <col min="7" max="7" width="12.7109375" customWidth="1"/>
    <col min="8" max="9" width="9.28515625" customWidth="1"/>
    <col min="10" max="10" width="14.5703125" customWidth="1"/>
    <col min="11" max="12" width="9.28515625" customWidth="1"/>
    <col min="13" max="13" width="12.28515625" customWidth="1"/>
    <col min="14" max="14" width="14.42578125" customWidth="1"/>
    <col min="15" max="15" width="9.28515625" customWidth="1"/>
    <col min="16" max="16" width="10.7109375" customWidth="1"/>
    <col min="17" max="19" width="9.28515625" hidden="1" customWidth="1"/>
    <col min="20" max="21" width="13.5703125" customWidth="1"/>
    <col min="22" max="22" width="16" customWidth="1"/>
    <col min="23" max="23" width="15.140625" customWidth="1"/>
    <col min="24" max="24" width="9.140625" customWidth="1"/>
    <col min="25" max="25" width="12.140625" customWidth="1"/>
    <col min="26" max="27" width="13.5703125" customWidth="1"/>
    <col min="28" max="28" width="14.7109375" customWidth="1"/>
    <col min="30" max="30" width="15" customWidth="1"/>
    <col min="32" max="32" width="11.140625" customWidth="1"/>
    <col min="33" max="33" width="15.42578125" customWidth="1"/>
    <col min="34" max="34" width="9.140625" style="82"/>
    <col min="35" max="35" width="13.7109375" customWidth="1"/>
    <col min="246" max="246" width="6.7109375" bestFit="1" customWidth="1"/>
    <col min="247" max="247" width="11.42578125" customWidth="1"/>
    <col min="249" max="249" width="58.7109375" customWidth="1"/>
    <col min="250" max="250" width="9.28515625" bestFit="1" customWidth="1"/>
    <col min="251" max="251" width="9.28515625" customWidth="1"/>
    <col min="252" max="252" width="10.140625" bestFit="1" customWidth="1"/>
    <col min="253" max="253" width="9.28515625" bestFit="1" customWidth="1"/>
    <col min="254" max="254" width="9.28515625" customWidth="1"/>
    <col min="255" max="256" width="9.28515625" bestFit="1" customWidth="1"/>
    <col min="257" max="257" width="9.28515625" customWidth="1"/>
    <col min="258" max="258" width="12.28515625" customWidth="1"/>
    <col min="259" max="259" width="9.28515625" bestFit="1" customWidth="1"/>
    <col min="260" max="260" width="9.28515625" customWidth="1"/>
    <col min="261" max="262" width="9.28515625" bestFit="1" customWidth="1"/>
    <col min="263" max="263" width="9.28515625" customWidth="1"/>
    <col min="264" max="264" width="9.28515625" bestFit="1" customWidth="1"/>
    <col min="265" max="267" width="9.28515625" customWidth="1"/>
    <col min="268" max="269" width="13.5703125" customWidth="1"/>
    <col min="270" max="270" width="11.7109375" bestFit="1" customWidth="1"/>
    <col min="272" max="272" width="9.140625" customWidth="1"/>
    <col min="502" max="502" width="6.7109375" bestFit="1" customWidth="1"/>
    <col min="503" max="503" width="11.42578125" customWidth="1"/>
    <col min="505" max="505" width="58.7109375" customWidth="1"/>
    <col min="506" max="506" width="9.28515625" bestFit="1" customWidth="1"/>
    <col min="507" max="507" width="9.28515625" customWidth="1"/>
    <col min="508" max="508" width="10.140625" bestFit="1" customWidth="1"/>
    <col min="509" max="509" width="9.28515625" bestFit="1" customWidth="1"/>
    <col min="510" max="510" width="9.28515625" customWidth="1"/>
    <col min="511" max="512" width="9.28515625" bestFit="1" customWidth="1"/>
    <col min="513" max="513" width="9.28515625" customWidth="1"/>
    <col min="514" max="514" width="12.28515625" customWidth="1"/>
    <col min="515" max="515" width="9.28515625" bestFit="1" customWidth="1"/>
    <col min="516" max="516" width="9.28515625" customWidth="1"/>
    <col min="517" max="518" width="9.28515625" bestFit="1" customWidth="1"/>
    <col min="519" max="519" width="9.28515625" customWidth="1"/>
    <col min="520" max="520" width="9.28515625" bestFit="1" customWidth="1"/>
    <col min="521" max="523" width="9.28515625" customWidth="1"/>
    <col min="524" max="525" width="13.5703125" customWidth="1"/>
    <col min="526" max="526" width="11.7109375" bestFit="1" customWidth="1"/>
    <col min="528" max="528" width="9.140625" customWidth="1"/>
    <col min="758" max="758" width="6.7109375" bestFit="1" customWidth="1"/>
    <col min="759" max="759" width="11.42578125" customWidth="1"/>
    <col min="761" max="761" width="58.7109375" customWidth="1"/>
    <col min="762" max="762" width="9.28515625" bestFit="1" customWidth="1"/>
    <col min="763" max="763" width="9.28515625" customWidth="1"/>
    <col min="764" max="764" width="10.140625" bestFit="1" customWidth="1"/>
    <col min="765" max="765" width="9.28515625" bestFit="1" customWidth="1"/>
    <col min="766" max="766" width="9.28515625" customWidth="1"/>
    <col min="767" max="768" width="9.28515625" bestFit="1" customWidth="1"/>
    <col min="769" max="769" width="9.28515625" customWidth="1"/>
    <col min="770" max="770" width="12.28515625" customWidth="1"/>
    <col min="771" max="771" width="9.28515625" bestFit="1" customWidth="1"/>
    <col min="772" max="772" width="9.28515625" customWidth="1"/>
    <col min="773" max="774" width="9.28515625" bestFit="1" customWidth="1"/>
    <col min="775" max="775" width="9.28515625" customWidth="1"/>
    <col min="776" max="776" width="9.28515625" bestFit="1" customWidth="1"/>
    <col min="777" max="779" width="9.28515625" customWidth="1"/>
    <col min="780" max="781" width="13.5703125" customWidth="1"/>
    <col min="782" max="782" width="11.7109375" bestFit="1" customWidth="1"/>
    <col min="784" max="784" width="9.140625" customWidth="1"/>
    <col min="1014" max="1014" width="6.7109375" bestFit="1" customWidth="1"/>
    <col min="1015" max="1015" width="11.42578125" customWidth="1"/>
    <col min="1017" max="1017" width="58.7109375" customWidth="1"/>
    <col min="1018" max="1018" width="9.28515625" bestFit="1" customWidth="1"/>
    <col min="1019" max="1019" width="9.28515625" customWidth="1"/>
    <col min="1020" max="1020" width="10.140625" bestFit="1" customWidth="1"/>
    <col min="1021" max="1021" width="9.28515625" bestFit="1" customWidth="1"/>
    <col min="1022" max="1022" width="9.28515625" customWidth="1"/>
    <col min="1023" max="1024" width="9.28515625" bestFit="1" customWidth="1"/>
    <col min="1025" max="1025" width="9.28515625" customWidth="1"/>
    <col min="1026" max="1026" width="12.28515625" customWidth="1"/>
    <col min="1027" max="1027" width="9.28515625" bestFit="1" customWidth="1"/>
    <col min="1028" max="1028" width="9.28515625" customWidth="1"/>
    <col min="1029" max="1030" width="9.28515625" bestFit="1" customWidth="1"/>
    <col min="1031" max="1031" width="9.28515625" customWidth="1"/>
    <col min="1032" max="1032" width="9.28515625" bestFit="1" customWidth="1"/>
    <col min="1033" max="1035" width="9.28515625" customWidth="1"/>
    <col min="1036" max="1037" width="13.5703125" customWidth="1"/>
    <col min="1038" max="1038" width="11.7109375" bestFit="1" customWidth="1"/>
    <col min="1040" max="1040" width="9.140625" customWidth="1"/>
    <col min="1270" max="1270" width="6.7109375" bestFit="1" customWidth="1"/>
    <col min="1271" max="1271" width="11.42578125" customWidth="1"/>
    <col min="1273" max="1273" width="58.7109375" customWidth="1"/>
    <col min="1274" max="1274" width="9.28515625" bestFit="1" customWidth="1"/>
    <col min="1275" max="1275" width="9.28515625" customWidth="1"/>
    <col min="1276" max="1276" width="10.140625" bestFit="1" customWidth="1"/>
    <col min="1277" max="1277" width="9.28515625" bestFit="1" customWidth="1"/>
    <col min="1278" max="1278" width="9.28515625" customWidth="1"/>
    <col min="1279" max="1280" width="9.28515625" bestFit="1" customWidth="1"/>
    <col min="1281" max="1281" width="9.28515625" customWidth="1"/>
    <col min="1282" max="1282" width="12.28515625" customWidth="1"/>
    <col min="1283" max="1283" width="9.28515625" bestFit="1" customWidth="1"/>
    <col min="1284" max="1284" width="9.28515625" customWidth="1"/>
    <col min="1285" max="1286" width="9.28515625" bestFit="1" customWidth="1"/>
    <col min="1287" max="1287" width="9.28515625" customWidth="1"/>
    <col min="1288" max="1288" width="9.28515625" bestFit="1" customWidth="1"/>
    <col min="1289" max="1291" width="9.28515625" customWidth="1"/>
    <col min="1292" max="1293" width="13.5703125" customWidth="1"/>
    <col min="1294" max="1294" width="11.7109375" bestFit="1" customWidth="1"/>
    <col min="1296" max="1296" width="9.140625" customWidth="1"/>
    <col min="1526" max="1526" width="6.7109375" bestFit="1" customWidth="1"/>
    <col min="1527" max="1527" width="11.42578125" customWidth="1"/>
    <col min="1529" max="1529" width="58.7109375" customWidth="1"/>
    <col min="1530" max="1530" width="9.28515625" bestFit="1" customWidth="1"/>
    <col min="1531" max="1531" width="9.28515625" customWidth="1"/>
    <col min="1532" max="1532" width="10.140625" bestFit="1" customWidth="1"/>
    <col min="1533" max="1533" width="9.28515625" bestFit="1" customWidth="1"/>
    <col min="1534" max="1534" width="9.28515625" customWidth="1"/>
    <col min="1535" max="1536" width="9.28515625" bestFit="1" customWidth="1"/>
    <col min="1537" max="1537" width="9.28515625" customWidth="1"/>
    <col min="1538" max="1538" width="12.28515625" customWidth="1"/>
    <col min="1539" max="1539" width="9.28515625" bestFit="1" customWidth="1"/>
    <col min="1540" max="1540" width="9.28515625" customWidth="1"/>
    <col min="1541" max="1542" width="9.28515625" bestFit="1" customWidth="1"/>
    <col min="1543" max="1543" width="9.28515625" customWidth="1"/>
    <col min="1544" max="1544" width="9.28515625" bestFit="1" customWidth="1"/>
    <col min="1545" max="1547" width="9.28515625" customWidth="1"/>
    <col min="1548" max="1549" width="13.5703125" customWidth="1"/>
    <col min="1550" max="1550" width="11.7109375" bestFit="1" customWidth="1"/>
    <col min="1552" max="1552" width="9.140625" customWidth="1"/>
    <col min="1782" max="1782" width="6.7109375" bestFit="1" customWidth="1"/>
    <col min="1783" max="1783" width="11.42578125" customWidth="1"/>
    <col min="1785" max="1785" width="58.7109375" customWidth="1"/>
    <col min="1786" max="1786" width="9.28515625" bestFit="1" customWidth="1"/>
    <col min="1787" max="1787" width="9.28515625" customWidth="1"/>
    <col min="1788" max="1788" width="10.140625" bestFit="1" customWidth="1"/>
    <col min="1789" max="1789" width="9.28515625" bestFit="1" customWidth="1"/>
    <col min="1790" max="1790" width="9.28515625" customWidth="1"/>
    <col min="1791" max="1792" width="9.28515625" bestFit="1" customWidth="1"/>
    <col min="1793" max="1793" width="9.28515625" customWidth="1"/>
    <col min="1794" max="1794" width="12.28515625" customWidth="1"/>
    <col min="1795" max="1795" width="9.28515625" bestFit="1" customWidth="1"/>
    <col min="1796" max="1796" width="9.28515625" customWidth="1"/>
    <col min="1797" max="1798" width="9.28515625" bestFit="1" customWidth="1"/>
    <col min="1799" max="1799" width="9.28515625" customWidth="1"/>
    <col min="1800" max="1800" width="9.28515625" bestFit="1" customWidth="1"/>
    <col min="1801" max="1803" width="9.28515625" customWidth="1"/>
    <col min="1804" max="1805" width="13.5703125" customWidth="1"/>
    <col min="1806" max="1806" width="11.7109375" bestFit="1" customWidth="1"/>
    <col min="1808" max="1808" width="9.140625" customWidth="1"/>
    <col min="2038" max="2038" width="6.7109375" bestFit="1" customWidth="1"/>
    <col min="2039" max="2039" width="11.42578125" customWidth="1"/>
    <col min="2041" max="2041" width="58.7109375" customWidth="1"/>
    <col min="2042" max="2042" width="9.28515625" bestFit="1" customWidth="1"/>
    <col min="2043" max="2043" width="9.28515625" customWidth="1"/>
    <col min="2044" max="2044" width="10.140625" bestFit="1" customWidth="1"/>
    <col min="2045" max="2045" width="9.28515625" bestFit="1" customWidth="1"/>
    <col min="2046" max="2046" width="9.28515625" customWidth="1"/>
    <col min="2047" max="2048" width="9.28515625" bestFit="1" customWidth="1"/>
    <col min="2049" max="2049" width="9.28515625" customWidth="1"/>
    <col min="2050" max="2050" width="12.28515625" customWidth="1"/>
    <col min="2051" max="2051" width="9.28515625" bestFit="1" customWidth="1"/>
    <col min="2052" max="2052" width="9.28515625" customWidth="1"/>
    <col min="2053" max="2054" width="9.28515625" bestFit="1" customWidth="1"/>
    <col min="2055" max="2055" width="9.28515625" customWidth="1"/>
    <col min="2056" max="2056" width="9.28515625" bestFit="1" customWidth="1"/>
    <col min="2057" max="2059" width="9.28515625" customWidth="1"/>
    <col min="2060" max="2061" width="13.5703125" customWidth="1"/>
    <col min="2062" max="2062" width="11.7109375" bestFit="1" customWidth="1"/>
    <col min="2064" max="2064" width="9.140625" customWidth="1"/>
    <col min="2294" max="2294" width="6.7109375" bestFit="1" customWidth="1"/>
    <col min="2295" max="2295" width="11.42578125" customWidth="1"/>
    <col min="2297" max="2297" width="58.7109375" customWidth="1"/>
    <col min="2298" max="2298" width="9.28515625" bestFit="1" customWidth="1"/>
    <col min="2299" max="2299" width="9.28515625" customWidth="1"/>
    <col min="2300" max="2300" width="10.140625" bestFit="1" customWidth="1"/>
    <col min="2301" max="2301" width="9.28515625" bestFit="1" customWidth="1"/>
    <col min="2302" max="2302" width="9.28515625" customWidth="1"/>
    <col min="2303" max="2304" width="9.28515625" bestFit="1" customWidth="1"/>
    <col min="2305" max="2305" width="9.28515625" customWidth="1"/>
    <col min="2306" max="2306" width="12.28515625" customWidth="1"/>
    <col min="2307" max="2307" width="9.28515625" bestFit="1" customWidth="1"/>
    <col min="2308" max="2308" width="9.28515625" customWidth="1"/>
    <col min="2309" max="2310" width="9.28515625" bestFit="1" customWidth="1"/>
    <col min="2311" max="2311" width="9.28515625" customWidth="1"/>
    <col min="2312" max="2312" width="9.28515625" bestFit="1" customWidth="1"/>
    <col min="2313" max="2315" width="9.28515625" customWidth="1"/>
    <col min="2316" max="2317" width="13.5703125" customWidth="1"/>
    <col min="2318" max="2318" width="11.7109375" bestFit="1" customWidth="1"/>
    <col min="2320" max="2320" width="9.140625" customWidth="1"/>
    <col min="2550" max="2550" width="6.7109375" bestFit="1" customWidth="1"/>
    <col min="2551" max="2551" width="11.42578125" customWidth="1"/>
    <col min="2553" max="2553" width="58.7109375" customWidth="1"/>
    <col min="2554" max="2554" width="9.28515625" bestFit="1" customWidth="1"/>
    <col min="2555" max="2555" width="9.28515625" customWidth="1"/>
    <col min="2556" max="2556" width="10.140625" bestFit="1" customWidth="1"/>
    <col min="2557" max="2557" width="9.28515625" bestFit="1" customWidth="1"/>
    <col min="2558" max="2558" width="9.28515625" customWidth="1"/>
    <col min="2559" max="2560" width="9.28515625" bestFit="1" customWidth="1"/>
    <col min="2561" max="2561" width="9.28515625" customWidth="1"/>
    <col min="2562" max="2562" width="12.28515625" customWidth="1"/>
    <col min="2563" max="2563" width="9.28515625" bestFit="1" customWidth="1"/>
    <col min="2564" max="2564" width="9.28515625" customWidth="1"/>
    <col min="2565" max="2566" width="9.28515625" bestFit="1" customWidth="1"/>
    <col min="2567" max="2567" width="9.28515625" customWidth="1"/>
    <col min="2568" max="2568" width="9.28515625" bestFit="1" customWidth="1"/>
    <col min="2569" max="2571" width="9.28515625" customWidth="1"/>
    <col min="2572" max="2573" width="13.5703125" customWidth="1"/>
    <col min="2574" max="2574" width="11.7109375" bestFit="1" customWidth="1"/>
    <col min="2576" max="2576" width="9.140625" customWidth="1"/>
    <col min="2806" max="2806" width="6.7109375" bestFit="1" customWidth="1"/>
    <col min="2807" max="2807" width="11.42578125" customWidth="1"/>
    <col min="2809" max="2809" width="58.7109375" customWidth="1"/>
    <col min="2810" max="2810" width="9.28515625" bestFit="1" customWidth="1"/>
    <col min="2811" max="2811" width="9.28515625" customWidth="1"/>
    <col min="2812" max="2812" width="10.140625" bestFit="1" customWidth="1"/>
    <col min="2813" max="2813" width="9.28515625" bestFit="1" customWidth="1"/>
    <col min="2814" max="2814" width="9.28515625" customWidth="1"/>
    <col min="2815" max="2816" width="9.28515625" bestFit="1" customWidth="1"/>
    <col min="2817" max="2817" width="9.28515625" customWidth="1"/>
    <col min="2818" max="2818" width="12.28515625" customWidth="1"/>
    <col min="2819" max="2819" width="9.28515625" bestFit="1" customWidth="1"/>
    <col min="2820" max="2820" width="9.28515625" customWidth="1"/>
    <col min="2821" max="2822" width="9.28515625" bestFit="1" customWidth="1"/>
    <col min="2823" max="2823" width="9.28515625" customWidth="1"/>
    <col min="2824" max="2824" width="9.28515625" bestFit="1" customWidth="1"/>
    <col min="2825" max="2827" width="9.28515625" customWidth="1"/>
    <col min="2828" max="2829" width="13.5703125" customWidth="1"/>
    <col min="2830" max="2830" width="11.7109375" bestFit="1" customWidth="1"/>
    <col min="2832" max="2832" width="9.140625" customWidth="1"/>
    <col min="3062" max="3062" width="6.7109375" bestFit="1" customWidth="1"/>
    <col min="3063" max="3063" width="11.42578125" customWidth="1"/>
    <col min="3065" max="3065" width="58.7109375" customWidth="1"/>
    <col min="3066" max="3066" width="9.28515625" bestFit="1" customWidth="1"/>
    <col min="3067" max="3067" width="9.28515625" customWidth="1"/>
    <col min="3068" max="3068" width="10.140625" bestFit="1" customWidth="1"/>
    <col min="3069" max="3069" width="9.28515625" bestFit="1" customWidth="1"/>
    <col min="3070" max="3070" width="9.28515625" customWidth="1"/>
    <col min="3071" max="3072" width="9.28515625" bestFit="1" customWidth="1"/>
    <col min="3073" max="3073" width="9.28515625" customWidth="1"/>
    <col min="3074" max="3074" width="12.28515625" customWidth="1"/>
    <col min="3075" max="3075" width="9.28515625" bestFit="1" customWidth="1"/>
    <col min="3076" max="3076" width="9.28515625" customWidth="1"/>
    <col min="3077" max="3078" width="9.28515625" bestFit="1" customWidth="1"/>
    <col min="3079" max="3079" width="9.28515625" customWidth="1"/>
    <col min="3080" max="3080" width="9.28515625" bestFit="1" customWidth="1"/>
    <col min="3081" max="3083" width="9.28515625" customWidth="1"/>
    <col min="3084" max="3085" width="13.5703125" customWidth="1"/>
    <col min="3086" max="3086" width="11.7109375" bestFit="1" customWidth="1"/>
    <col min="3088" max="3088" width="9.140625" customWidth="1"/>
    <col min="3318" max="3318" width="6.7109375" bestFit="1" customWidth="1"/>
    <col min="3319" max="3319" width="11.42578125" customWidth="1"/>
    <col min="3321" max="3321" width="58.7109375" customWidth="1"/>
    <col min="3322" max="3322" width="9.28515625" bestFit="1" customWidth="1"/>
    <col min="3323" max="3323" width="9.28515625" customWidth="1"/>
    <col min="3324" max="3324" width="10.140625" bestFit="1" customWidth="1"/>
    <col min="3325" max="3325" width="9.28515625" bestFit="1" customWidth="1"/>
    <col min="3326" max="3326" width="9.28515625" customWidth="1"/>
    <col min="3327" max="3328" width="9.28515625" bestFit="1" customWidth="1"/>
    <col min="3329" max="3329" width="9.28515625" customWidth="1"/>
    <col min="3330" max="3330" width="12.28515625" customWidth="1"/>
    <col min="3331" max="3331" width="9.28515625" bestFit="1" customWidth="1"/>
    <col min="3332" max="3332" width="9.28515625" customWidth="1"/>
    <col min="3333" max="3334" width="9.28515625" bestFit="1" customWidth="1"/>
    <col min="3335" max="3335" width="9.28515625" customWidth="1"/>
    <col min="3336" max="3336" width="9.28515625" bestFit="1" customWidth="1"/>
    <col min="3337" max="3339" width="9.28515625" customWidth="1"/>
    <col min="3340" max="3341" width="13.5703125" customWidth="1"/>
    <col min="3342" max="3342" width="11.7109375" bestFit="1" customWidth="1"/>
    <col min="3344" max="3344" width="9.140625" customWidth="1"/>
    <col min="3574" max="3574" width="6.7109375" bestFit="1" customWidth="1"/>
    <col min="3575" max="3575" width="11.42578125" customWidth="1"/>
    <col min="3577" max="3577" width="58.7109375" customWidth="1"/>
    <col min="3578" max="3578" width="9.28515625" bestFit="1" customWidth="1"/>
    <col min="3579" max="3579" width="9.28515625" customWidth="1"/>
    <col min="3580" max="3580" width="10.140625" bestFit="1" customWidth="1"/>
    <col min="3581" max="3581" width="9.28515625" bestFit="1" customWidth="1"/>
    <col min="3582" max="3582" width="9.28515625" customWidth="1"/>
    <col min="3583" max="3584" width="9.28515625" bestFit="1" customWidth="1"/>
    <col min="3585" max="3585" width="9.28515625" customWidth="1"/>
    <col min="3586" max="3586" width="12.28515625" customWidth="1"/>
    <col min="3587" max="3587" width="9.28515625" bestFit="1" customWidth="1"/>
    <col min="3588" max="3588" width="9.28515625" customWidth="1"/>
    <col min="3589" max="3590" width="9.28515625" bestFit="1" customWidth="1"/>
    <col min="3591" max="3591" width="9.28515625" customWidth="1"/>
    <col min="3592" max="3592" width="9.28515625" bestFit="1" customWidth="1"/>
    <col min="3593" max="3595" width="9.28515625" customWidth="1"/>
    <col min="3596" max="3597" width="13.5703125" customWidth="1"/>
    <col min="3598" max="3598" width="11.7109375" bestFit="1" customWidth="1"/>
    <col min="3600" max="3600" width="9.140625" customWidth="1"/>
    <col min="3830" max="3830" width="6.7109375" bestFit="1" customWidth="1"/>
    <col min="3831" max="3831" width="11.42578125" customWidth="1"/>
    <col min="3833" max="3833" width="58.7109375" customWidth="1"/>
    <col min="3834" max="3834" width="9.28515625" bestFit="1" customWidth="1"/>
    <col min="3835" max="3835" width="9.28515625" customWidth="1"/>
    <col min="3836" max="3836" width="10.140625" bestFit="1" customWidth="1"/>
    <col min="3837" max="3837" width="9.28515625" bestFit="1" customWidth="1"/>
    <col min="3838" max="3838" width="9.28515625" customWidth="1"/>
    <col min="3839" max="3840" width="9.28515625" bestFit="1" customWidth="1"/>
    <col min="3841" max="3841" width="9.28515625" customWidth="1"/>
    <col min="3842" max="3842" width="12.28515625" customWidth="1"/>
    <col min="3843" max="3843" width="9.28515625" bestFit="1" customWidth="1"/>
    <col min="3844" max="3844" width="9.28515625" customWidth="1"/>
    <col min="3845" max="3846" width="9.28515625" bestFit="1" customWidth="1"/>
    <col min="3847" max="3847" width="9.28515625" customWidth="1"/>
    <col min="3848" max="3848" width="9.28515625" bestFit="1" customWidth="1"/>
    <col min="3849" max="3851" width="9.28515625" customWidth="1"/>
    <col min="3852" max="3853" width="13.5703125" customWidth="1"/>
    <col min="3854" max="3854" width="11.7109375" bestFit="1" customWidth="1"/>
    <col min="3856" max="3856" width="9.140625" customWidth="1"/>
    <col min="4086" max="4086" width="6.7109375" bestFit="1" customWidth="1"/>
    <col min="4087" max="4087" width="11.42578125" customWidth="1"/>
    <col min="4089" max="4089" width="58.7109375" customWidth="1"/>
    <col min="4090" max="4090" width="9.28515625" bestFit="1" customWidth="1"/>
    <col min="4091" max="4091" width="9.28515625" customWidth="1"/>
    <col min="4092" max="4092" width="10.140625" bestFit="1" customWidth="1"/>
    <col min="4093" max="4093" width="9.28515625" bestFit="1" customWidth="1"/>
    <col min="4094" max="4094" width="9.28515625" customWidth="1"/>
    <col min="4095" max="4096" width="9.28515625" bestFit="1" customWidth="1"/>
    <col min="4097" max="4097" width="9.28515625" customWidth="1"/>
    <col min="4098" max="4098" width="12.28515625" customWidth="1"/>
    <col min="4099" max="4099" width="9.28515625" bestFit="1" customWidth="1"/>
    <col min="4100" max="4100" width="9.28515625" customWidth="1"/>
    <col min="4101" max="4102" width="9.28515625" bestFit="1" customWidth="1"/>
    <col min="4103" max="4103" width="9.28515625" customWidth="1"/>
    <col min="4104" max="4104" width="9.28515625" bestFit="1" customWidth="1"/>
    <col min="4105" max="4107" width="9.28515625" customWidth="1"/>
    <col min="4108" max="4109" width="13.5703125" customWidth="1"/>
    <col min="4110" max="4110" width="11.7109375" bestFit="1" customWidth="1"/>
    <col min="4112" max="4112" width="9.140625" customWidth="1"/>
    <col min="4342" max="4342" width="6.7109375" bestFit="1" customWidth="1"/>
    <col min="4343" max="4343" width="11.42578125" customWidth="1"/>
    <col min="4345" max="4345" width="58.7109375" customWidth="1"/>
    <col min="4346" max="4346" width="9.28515625" bestFit="1" customWidth="1"/>
    <col min="4347" max="4347" width="9.28515625" customWidth="1"/>
    <col min="4348" max="4348" width="10.140625" bestFit="1" customWidth="1"/>
    <col min="4349" max="4349" width="9.28515625" bestFit="1" customWidth="1"/>
    <col min="4350" max="4350" width="9.28515625" customWidth="1"/>
    <col min="4351" max="4352" width="9.28515625" bestFit="1" customWidth="1"/>
    <col min="4353" max="4353" width="9.28515625" customWidth="1"/>
    <col min="4354" max="4354" width="12.28515625" customWidth="1"/>
    <col min="4355" max="4355" width="9.28515625" bestFit="1" customWidth="1"/>
    <col min="4356" max="4356" width="9.28515625" customWidth="1"/>
    <col min="4357" max="4358" width="9.28515625" bestFit="1" customWidth="1"/>
    <col min="4359" max="4359" width="9.28515625" customWidth="1"/>
    <col min="4360" max="4360" width="9.28515625" bestFit="1" customWidth="1"/>
    <col min="4361" max="4363" width="9.28515625" customWidth="1"/>
    <col min="4364" max="4365" width="13.5703125" customWidth="1"/>
    <col min="4366" max="4366" width="11.7109375" bestFit="1" customWidth="1"/>
    <col min="4368" max="4368" width="9.140625" customWidth="1"/>
    <col min="4598" max="4598" width="6.7109375" bestFit="1" customWidth="1"/>
    <col min="4599" max="4599" width="11.42578125" customWidth="1"/>
    <col min="4601" max="4601" width="58.7109375" customWidth="1"/>
    <col min="4602" max="4602" width="9.28515625" bestFit="1" customWidth="1"/>
    <col min="4603" max="4603" width="9.28515625" customWidth="1"/>
    <col min="4604" max="4604" width="10.140625" bestFit="1" customWidth="1"/>
    <col min="4605" max="4605" width="9.28515625" bestFit="1" customWidth="1"/>
    <col min="4606" max="4606" width="9.28515625" customWidth="1"/>
    <col min="4607" max="4608" width="9.28515625" bestFit="1" customWidth="1"/>
    <col min="4609" max="4609" width="9.28515625" customWidth="1"/>
    <col min="4610" max="4610" width="12.28515625" customWidth="1"/>
    <col min="4611" max="4611" width="9.28515625" bestFit="1" customWidth="1"/>
    <col min="4612" max="4612" width="9.28515625" customWidth="1"/>
    <col min="4613" max="4614" width="9.28515625" bestFit="1" customWidth="1"/>
    <col min="4615" max="4615" width="9.28515625" customWidth="1"/>
    <col min="4616" max="4616" width="9.28515625" bestFit="1" customWidth="1"/>
    <col min="4617" max="4619" width="9.28515625" customWidth="1"/>
    <col min="4620" max="4621" width="13.5703125" customWidth="1"/>
    <col min="4622" max="4622" width="11.7109375" bestFit="1" customWidth="1"/>
    <col min="4624" max="4624" width="9.140625" customWidth="1"/>
    <col min="4854" max="4854" width="6.7109375" bestFit="1" customWidth="1"/>
    <col min="4855" max="4855" width="11.42578125" customWidth="1"/>
    <col min="4857" max="4857" width="58.7109375" customWidth="1"/>
    <col min="4858" max="4858" width="9.28515625" bestFit="1" customWidth="1"/>
    <col min="4859" max="4859" width="9.28515625" customWidth="1"/>
    <col min="4860" max="4860" width="10.140625" bestFit="1" customWidth="1"/>
    <col min="4861" max="4861" width="9.28515625" bestFit="1" customWidth="1"/>
    <col min="4862" max="4862" width="9.28515625" customWidth="1"/>
    <col min="4863" max="4864" width="9.28515625" bestFit="1" customWidth="1"/>
    <col min="4865" max="4865" width="9.28515625" customWidth="1"/>
    <col min="4866" max="4866" width="12.28515625" customWidth="1"/>
    <col min="4867" max="4867" width="9.28515625" bestFit="1" customWidth="1"/>
    <col min="4868" max="4868" width="9.28515625" customWidth="1"/>
    <col min="4869" max="4870" width="9.28515625" bestFit="1" customWidth="1"/>
    <col min="4871" max="4871" width="9.28515625" customWidth="1"/>
    <col min="4872" max="4872" width="9.28515625" bestFit="1" customWidth="1"/>
    <col min="4873" max="4875" width="9.28515625" customWidth="1"/>
    <col min="4876" max="4877" width="13.5703125" customWidth="1"/>
    <col min="4878" max="4878" width="11.7109375" bestFit="1" customWidth="1"/>
    <col min="4880" max="4880" width="9.140625" customWidth="1"/>
    <col min="5110" max="5110" width="6.7109375" bestFit="1" customWidth="1"/>
    <col min="5111" max="5111" width="11.42578125" customWidth="1"/>
    <col min="5113" max="5113" width="58.7109375" customWidth="1"/>
    <col min="5114" max="5114" width="9.28515625" bestFit="1" customWidth="1"/>
    <col min="5115" max="5115" width="9.28515625" customWidth="1"/>
    <col min="5116" max="5116" width="10.140625" bestFit="1" customWidth="1"/>
    <col min="5117" max="5117" width="9.28515625" bestFit="1" customWidth="1"/>
    <col min="5118" max="5118" width="9.28515625" customWidth="1"/>
    <col min="5119" max="5120" width="9.28515625" bestFit="1" customWidth="1"/>
    <col min="5121" max="5121" width="9.28515625" customWidth="1"/>
    <col min="5122" max="5122" width="12.28515625" customWidth="1"/>
    <col min="5123" max="5123" width="9.28515625" bestFit="1" customWidth="1"/>
    <col min="5124" max="5124" width="9.28515625" customWidth="1"/>
    <col min="5125" max="5126" width="9.28515625" bestFit="1" customWidth="1"/>
    <col min="5127" max="5127" width="9.28515625" customWidth="1"/>
    <col min="5128" max="5128" width="9.28515625" bestFit="1" customWidth="1"/>
    <col min="5129" max="5131" width="9.28515625" customWidth="1"/>
    <col min="5132" max="5133" width="13.5703125" customWidth="1"/>
    <col min="5134" max="5134" width="11.7109375" bestFit="1" customWidth="1"/>
    <col min="5136" max="5136" width="9.140625" customWidth="1"/>
    <col min="5366" max="5366" width="6.7109375" bestFit="1" customWidth="1"/>
    <col min="5367" max="5367" width="11.42578125" customWidth="1"/>
    <col min="5369" max="5369" width="58.7109375" customWidth="1"/>
    <col min="5370" max="5370" width="9.28515625" bestFit="1" customWidth="1"/>
    <col min="5371" max="5371" width="9.28515625" customWidth="1"/>
    <col min="5372" max="5372" width="10.140625" bestFit="1" customWidth="1"/>
    <col min="5373" max="5373" width="9.28515625" bestFit="1" customWidth="1"/>
    <col min="5374" max="5374" width="9.28515625" customWidth="1"/>
    <col min="5375" max="5376" width="9.28515625" bestFit="1" customWidth="1"/>
    <col min="5377" max="5377" width="9.28515625" customWidth="1"/>
    <col min="5378" max="5378" width="12.28515625" customWidth="1"/>
    <col min="5379" max="5379" width="9.28515625" bestFit="1" customWidth="1"/>
    <col min="5380" max="5380" width="9.28515625" customWidth="1"/>
    <col min="5381" max="5382" width="9.28515625" bestFit="1" customWidth="1"/>
    <col min="5383" max="5383" width="9.28515625" customWidth="1"/>
    <col min="5384" max="5384" width="9.28515625" bestFit="1" customWidth="1"/>
    <col min="5385" max="5387" width="9.28515625" customWidth="1"/>
    <col min="5388" max="5389" width="13.5703125" customWidth="1"/>
    <col min="5390" max="5390" width="11.7109375" bestFit="1" customWidth="1"/>
    <col min="5392" max="5392" width="9.140625" customWidth="1"/>
    <col min="5622" max="5622" width="6.7109375" bestFit="1" customWidth="1"/>
    <col min="5623" max="5623" width="11.42578125" customWidth="1"/>
    <col min="5625" max="5625" width="58.7109375" customWidth="1"/>
    <col min="5626" max="5626" width="9.28515625" bestFit="1" customWidth="1"/>
    <col min="5627" max="5627" width="9.28515625" customWidth="1"/>
    <col min="5628" max="5628" width="10.140625" bestFit="1" customWidth="1"/>
    <col min="5629" max="5629" width="9.28515625" bestFit="1" customWidth="1"/>
    <col min="5630" max="5630" width="9.28515625" customWidth="1"/>
    <col min="5631" max="5632" width="9.28515625" bestFit="1" customWidth="1"/>
    <col min="5633" max="5633" width="9.28515625" customWidth="1"/>
    <col min="5634" max="5634" width="12.28515625" customWidth="1"/>
    <col min="5635" max="5635" width="9.28515625" bestFit="1" customWidth="1"/>
    <col min="5636" max="5636" width="9.28515625" customWidth="1"/>
    <col min="5637" max="5638" width="9.28515625" bestFit="1" customWidth="1"/>
    <col min="5639" max="5639" width="9.28515625" customWidth="1"/>
    <col min="5640" max="5640" width="9.28515625" bestFit="1" customWidth="1"/>
    <col min="5641" max="5643" width="9.28515625" customWidth="1"/>
    <col min="5644" max="5645" width="13.5703125" customWidth="1"/>
    <col min="5646" max="5646" width="11.7109375" bestFit="1" customWidth="1"/>
    <col min="5648" max="5648" width="9.140625" customWidth="1"/>
    <col min="5878" max="5878" width="6.7109375" bestFit="1" customWidth="1"/>
    <col min="5879" max="5879" width="11.42578125" customWidth="1"/>
    <col min="5881" max="5881" width="58.7109375" customWidth="1"/>
    <col min="5882" max="5882" width="9.28515625" bestFit="1" customWidth="1"/>
    <col min="5883" max="5883" width="9.28515625" customWidth="1"/>
    <col min="5884" max="5884" width="10.140625" bestFit="1" customWidth="1"/>
    <col min="5885" max="5885" width="9.28515625" bestFit="1" customWidth="1"/>
    <col min="5886" max="5886" width="9.28515625" customWidth="1"/>
    <col min="5887" max="5888" width="9.28515625" bestFit="1" customWidth="1"/>
    <col min="5889" max="5889" width="9.28515625" customWidth="1"/>
    <col min="5890" max="5890" width="12.28515625" customWidth="1"/>
    <col min="5891" max="5891" width="9.28515625" bestFit="1" customWidth="1"/>
    <col min="5892" max="5892" width="9.28515625" customWidth="1"/>
    <col min="5893" max="5894" width="9.28515625" bestFit="1" customWidth="1"/>
    <col min="5895" max="5895" width="9.28515625" customWidth="1"/>
    <col min="5896" max="5896" width="9.28515625" bestFit="1" customWidth="1"/>
    <col min="5897" max="5899" width="9.28515625" customWidth="1"/>
    <col min="5900" max="5901" width="13.5703125" customWidth="1"/>
    <col min="5902" max="5902" width="11.7109375" bestFit="1" customWidth="1"/>
    <col min="5904" max="5904" width="9.140625" customWidth="1"/>
    <col min="6134" max="6134" width="6.7109375" bestFit="1" customWidth="1"/>
    <col min="6135" max="6135" width="11.42578125" customWidth="1"/>
    <col min="6137" max="6137" width="58.7109375" customWidth="1"/>
    <col min="6138" max="6138" width="9.28515625" bestFit="1" customWidth="1"/>
    <col min="6139" max="6139" width="9.28515625" customWidth="1"/>
    <col min="6140" max="6140" width="10.140625" bestFit="1" customWidth="1"/>
    <col min="6141" max="6141" width="9.28515625" bestFit="1" customWidth="1"/>
    <col min="6142" max="6142" width="9.28515625" customWidth="1"/>
    <col min="6143" max="6144" width="9.28515625" bestFit="1" customWidth="1"/>
    <col min="6145" max="6145" width="9.28515625" customWidth="1"/>
    <col min="6146" max="6146" width="12.28515625" customWidth="1"/>
    <col min="6147" max="6147" width="9.28515625" bestFit="1" customWidth="1"/>
    <col min="6148" max="6148" width="9.28515625" customWidth="1"/>
    <col min="6149" max="6150" width="9.28515625" bestFit="1" customWidth="1"/>
    <col min="6151" max="6151" width="9.28515625" customWidth="1"/>
    <col min="6152" max="6152" width="9.28515625" bestFit="1" customWidth="1"/>
    <col min="6153" max="6155" width="9.28515625" customWidth="1"/>
    <col min="6156" max="6157" width="13.5703125" customWidth="1"/>
    <col min="6158" max="6158" width="11.7109375" bestFit="1" customWidth="1"/>
    <col min="6160" max="6160" width="9.140625" customWidth="1"/>
    <col min="6390" max="6390" width="6.7109375" bestFit="1" customWidth="1"/>
    <col min="6391" max="6391" width="11.42578125" customWidth="1"/>
    <col min="6393" max="6393" width="58.7109375" customWidth="1"/>
    <col min="6394" max="6394" width="9.28515625" bestFit="1" customWidth="1"/>
    <col min="6395" max="6395" width="9.28515625" customWidth="1"/>
    <col min="6396" max="6396" width="10.140625" bestFit="1" customWidth="1"/>
    <col min="6397" max="6397" width="9.28515625" bestFit="1" customWidth="1"/>
    <col min="6398" max="6398" width="9.28515625" customWidth="1"/>
    <col min="6399" max="6400" width="9.28515625" bestFit="1" customWidth="1"/>
    <col min="6401" max="6401" width="9.28515625" customWidth="1"/>
    <col min="6402" max="6402" width="12.28515625" customWidth="1"/>
    <col min="6403" max="6403" width="9.28515625" bestFit="1" customWidth="1"/>
    <col min="6404" max="6404" width="9.28515625" customWidth="1"/>
    <col min="6405" max="6406" width="9.28515625" bestFit="1" customWidth="1"/>
    <col min="6407" max="6407" width="9.28515625" customWidth="1"/>
    <col min="6408" max="6408" width="9.28515625" bestFit="1" customWidth="1"/>
    <col min="6409" max="6411" width="9.28515625" customWidth="1"/>
    <col min="6412" max="6413" width="13.5703125" customWidth="1"/>
    <col min="6414" max="6414" width="11.7109375" bestFit="1" customWidth="1"/>
    <col min="6416" max="6416" width="9.140625" customWidth="1"/>
    <col min="6646" max="6646" width="6.7109375" bestFit="1" customWidth="1"/>
    <col min="6647" max="6647" width="11.42578125" customWidth="1"/>
    <col min="6649" max="6649" width="58.7109375" customWidth="1"/>
    <col min="6650" max="6650" width="9.28515625" bestFit="1" customWidth="1"/>
    <col min="6651" max="6651" width="9.28515625" customWidth="1"/>
    <col min="6652" max="6652" width="10.140625" bestFit="1" customWidth="1"/>
    <col min="6653" max="6653" width="9.28515625" bestFit="1" customWidth="1"/>
    <col min="6654" max="6654" width="9.28515625" customWidth="1"/>
    <col min="6655" max="6656" width="9.28515625" bestFit="1" customWidth="1"/>
    <col min="6657" max="6657" width="9.28515625" customWidth="1"/>
    <col min="6658" max="6658" width="12.28515625" customWidth="1"/>
    <col min="6659" max="6659" width="9.28515625" bestFit="1" customWidth="1"/>
    <col min="6660" max="6660" width="9.28515625" customWidth="1"/>
    <col min="6661" max="6662" width="9.28515625" bestFit="1" customWidth="1"/>
    <col min="6663" max="6663" width="9.28515625" customWidth="1"/>
    <col min="6664" max="6664" width="9.28515625" bestFit="1" customWidth="1"/>
    <col min="6665" max="6667" width="9.28515625" customWidth="1"/>
    <col min="6668" max="6669" width="13.5703125" customWidth="1"/>
    <col min="6670" max="6670" width="11.7109375" bestFit="1" customWidth="1"/>
    <col min="6672" max="6672" width="9.140625" customWidth="1"/>
    <col min="6902" max="6902" width="6.7109375" bestFit="1" customWidth="1"/>
    <col min="6903" max="6903" width="11.42578125" customWidth="1"/>
    <col min="6905" max="6905" width="58.7109375" customWidth="1"/>
    <col min="6906" max="6906" width="9.28515625" bestFit="1" customWidth="1"/>
    <col min="6907" max="6907" width="9.28515625" customWidth="1"/>
    <col min="6908" max="6908" width="10.140625" bestFit="1" customWidth="1"/>
    <col min="6909" max="6909" width="9.28515625" bestFit="1" customWidth="1"/>
    <col min="6910" max="6910" width="9.28515625" customWidth="1"/>
    <col min="6911" max="6912" width="9.28515625" bestFit="1" customWidth="1"/>
    <col min="6913" max="6913" width="9.28515625" customWidth="1"/>
    <col min="6914" max="6914" width="12.28515625" customWidth="1"/>
    <col min="6915" max="6915" width="9.28515625" bestFit="1" customWidth="1"/>
    <col min="6916" max="6916" width="9.28515625" customWidth="1"/>
    <col min="6917" max="6918" width="9.28515625" bestFit="1" customWidth="1"/>
    <col min="6919" max="6919" width="9.28515625" customWidth="1"/>
    <col min="6920" max="6920" width="9.28515625" bestFit="1" customWidth="1"/>
    <col min="6921" max="6923" width="9.28515625" customWidth="1"/>
    <col min="6924" max="6925" width="13.5703125" customWidth="1"/>
    <col min="6926" max="6926" width="11.7109375" bestFit="1" customWidth="1"/>
    <col min="6928" max="6928" width="9.140625" customWidth="1"/>
    <col min="7158" max="7158" width="6.7109375" bestFit="1" customWidth="1"/>
    <col min="7159" max="7159" width="11.42578125" customWidth="1"/>
    <col min="7161" max="7161" width="58.7109375" customWidth="1"/>
    <col min="7162" max="7162" width="9.28515625" bestFit="1" customWidth="1"/>
    <col min="7163" max="7163" width="9.28515625" customWidth="1"/>
    <col min="7164" max="7164" width="10.140625" bestFit="1" customWidth="1"/>
    <col min="7165" max="7165" width="9.28515625" bestFit="1" customWidth="1"/>
    <col min="7166" max="7166" width="9.28515625" customWidth="1"/>
    <col min="7167" max="7168" width="9.28515625" bestFit="1" customWidth="1"/>
    <col min="7169" max="7169" width="9.28515625" customWidth="1"/>
    <col min="7170" max="7170" width="12.28515625" customWidth="1"/>
    <col min="7171" max="7171" width="9.28515625" bestFit="1" customWidth="1"/>
    <col min="7172" max="7172" width="9.28515625" customWidth="1"/>
    <col min="7173" max="7174" width="9.28515625" bestFit="1" customWidth="1"/>
    <col min="7175" max="7175" width="9.28515625" customWidth="1"/>
    <col min="7176" max="7176" width="9.28515625" bestFit="1" customWidth="1"/>
    <col min="7177" max="7179" width="9.28515625" customWidth="1"/>
    <col min="7180" max="7181" width="13.5703125" customWidth="1"/>
    <col min="7182" max="7182" width="11.7109375" bestFit="1" customWidth="1"/>
    <col min="7184" max="7184" width="9.140625" customWidth="1"/>
    <col min="7414" max="7414" width="6.7109375" bestFit="1" customWidth="1"/>
    <col min="7415" max="7415" width="11.42578125" customWidth="1"/>
    <col min="7417" max="7417" width="58.7109375" customWidth="1"/>
    <col min="7418" max="7418" width="9.28515625" bestFit="1" customWidth="1"/>
    <col min="7419" max="7419" width="9.28515625" customWidth="1"/>
    <col min="7420" max="7420" width="10.140625" bestFit="1" customWidth="1"/>
    <col min="7421" max="7421" width="9.28515625" bestFit="1" customWidth="1"/>
    <col min="7422" max="7422" width="9.28515625" customWidth="1"/>
    <col min="7423" max="7424" width="9.28515625" bestFit="1" customWidth="1"/>
    <col min="7425" max="7425" width="9.28515625" customWidth="1"/>
    <col min="7426" max="7426" width="12.28515625" customWidth="1"/>
    <col min="7427" max="7427" width="9.28515625" bestFit="1" customWidth="1"/>
    <col min="7428" max="7428" width="9.28515625" customWidth="1"/>
    <col min="7429" max="7430" width="9.28515625" bestFit="1" customWidth="1"/>
    <col min="7431" max="7431" width="9.28515625" customWidth="1"/>
    <col min="7432" max="7432" width="9.28515625" bestFit="1" customWidth="1"/>
    <col min="7433" max="7435" width="9.28515625" customWidth="1"/>
    <col min="7436" max="7437" width="13.5703125" customWidth="1"/>
    <col min="7438" max="7438" width="11.7109375" bestFit="1" customWidth="1"/>
    <col min="7440" max="7440" width="9.140625" customWidth="1"/>
    <col min="7670" max="7670" width="6.7109375" bestFit="1" customWidth="1"/>
    <col min="7671" max="7671" width="11.42578125" customWidth="1"/>
    <col min="7673" max="7673" width="58.7109375" customWidth="1"/>
    <col min="7674" max="7674" width="9.28515625" bestFit="1" customWidth="1"/>
    <col min="7675" max="7675" width="9.28515625" customWidth="1"/>
    <col min="7676" max="7676" width="10.140625" bestFit="1" customWidth="1"/>
    <col min="7677" max="7677" width="9.28515625" bestFit="1" customWidth="1"/>
    <col min="7678" max="7678" width="9.28515625" customWidth="1"/>
    <col min="7679" max="7680" width="9.28515625" bestFit="1" customWidth="1"/>
    <col min="7681" max="7681" width="9.28515625" customWidth="1"/>
    <col min="7682" max="7682" width="12.28515625" customWidth="1"/>
    <col min="7683" max="7683" width="9.28515625" bestFit="1" customWidth="1"/>
    <col min="7684" max="7684" width="9.28515625" customWidth="1"/>
    <col min="7685" max="7686" width="9.28515625" bestFit="1" customWidth="1"/>
    <col min="7687" max="7687" width="9.28515625" customWidth="1"/>
    <col min="7688" max="7688" width="9.28515625" bestFit="1" customWidth="1"/>
    <col min="7689" max="7691" width="9.28515625" customWidth="1"/>
    <col min="7692" max="7693" width="13.5703125" customWidth="1"/>
    <col min="7694" max="7694" width="11.7109375" bestFit="1" customWidth="1"/>
    <col min="7696" max="7696" width="9.140625" customWidth="1"/>
    <col min="7926" max="7926" width="6.7109375" bestFit="1" customWidth="1"/>
    <col min="7927" max="7927" width="11.42578125" customWidth="1"/>
    <col min="7929" max="7929" width="58.7109375" customWidth="1"/>
    <col min="7930" max="7930" width="9.28515625" bestFit="1" customWidth="1"/>
    <col min="7931" max="7931" width="9.28515625" customWidth="1"/>
    <col min="7932" max="7932" width="10.140625" bestFit="1" customWidth="1"/>
    <col min="7933" max="7933" width="9.28515625" bestFit="1" customWidth="1"/>
    <col min="7934" max="7934" width="9.28515625" customWidth="1"/>
    <col min="7935" max="7936" width="9.28515625" bestFit="1" customWidth="1"/>
    <col min="7937" max="7937" width="9.28515625" customWidth="1"/>
    <col min="7938" max="7938" width="12.28515625" customWidth="1"/>
    <col min="7939" max="7939" width="9.28515625" bestFit="1" customWidth="1"/>
    <col min="7940" max="7940" width="9.28515625" customWidth="1"/>
    <col min="7941" max="7942" width="9.28515625" bestFit="1" customWidth="1"/>
    <col min="7943" max="7943" width="9.28515625" customWidth="1"/>
    <col min="7944" max="7944" width="9.28515625" bestFit="1" customWidth="1"/>
    <col min="7945" max="7947" width="9.28515625" customWidth="1"/>
    <col min="7948" max="7949" width="13.5703125" customWidth="1"/>
    <col min="7950" max="7950" width="11.7109375" bestFit="1" customWidth="1"/>
    <col min="7952" max="7952" width="9.140625" customWidth="1"/>
    <col min="8182" max="8182" width="6.7109375" bestFit="1" customWidth="1"/>
    <col min="8183" max="8183" width="11.42578125" customWidth="1"/>
    <col min="8185" max="8185" width="58.7109375" customWidth="1"/>
    <col min="8186" max="8186" width="9.28515625" bestFit="1" customWidth="1"/>
    <col min="8187" max="8187" width="9.28515625" customWidth="1"/>
    <col min="8188" max="8188" width="10.140625" bestFit="1" customWidth="1"/>
    <col min="8189" max="8189" width="9.28515625" bestFit="1" customWidth="1"/>
    <col min="8190" max="8190" width="9.28515625" customWidth="1"/>
    <col min="8191" max="8192" width="9.28515625" bestFit="1" customWidth="1"/>
    <col min="8193" max="8193" width="9.28515625" customWidth="1"/>
    <col min="8194" max="8194" width="12.28515625" customWidth="1"/>
    <col min="8195" max="8195" width="9.28515625" bestFit="1" customWidth="1"/>
    <col min="8196" max="8196" width="9.28515625" customWidth="1"/>
    <col min="8197" max="8198" width="9.28515625" bestFit="1" customWidth="1"/>
    <col min="8199" max="8199" width="9.28515625" customWidth="1"/>
    <col min="8200" max="8200" width="9.28515625" bestFit="1" customWidth="1"/>
    <col min="8201" max="8203" width="9.28515625" customWidth="1"/>
    <col min="8204" max="8205" width="13.5703125" customWidth="1"/>
    <col min="8206" max="8206" width="11.7109375" bestFit="1" customWidth="1"/>
    <col min="8208" max="8208" width="9.140625" customWidth="1"/>
    <col min="8438" max="8438" width="6.7109375" bestFit="1" customWidth="1"/>
    <col min="8439" max="8439" width="11.42578125" customWidth="1"/>
    <col min="8441" max="8441" width="58.7109375" customWidth="1"/>
    <col min="8442" max="8442" width="9.28515625" bestFit="1" customWidth="1"/>
    <col min="8443" max="8443" width="9.28515625" customWidth="1"/>
    <col min="8444" max="8444" width="10.140625" bestFit="1" customWidth="1"/>
    <col min="8445" max="8445" width="9.28515625" bestFit="1" customWidth="1"/>
    <col min="8446" max="8446" width="9.28515625" customWidth="1"/>
    <col min="8447" max="8448" width="9.28515625" bestFit="1" customWidth="1"/>
    <col min="8449" max="8449" width="9.28515625" customWidth="1"/>
    <col min="8450" max="8450" width="12.28515625" customWidth="1"/>
    <col min="8451" max="8451" width="9.28515625" bestFit="1" customWidth="1"/>
    <col min="8452" max="8452" width="9.28515625" customWidth="1"/>
    <col min="8453" max="8454" width="9.28515625" bestFit="1" customWidth="1"/>
    <col min="8455" max="8455" width="9.28515625" customWidth="1"/>
    <col min="8456" max="8456" width="9.28515625" bestFit="1" customWidth="1"/>
    <col min="8457" max="8459" width="9.28515625" customWidth="1"/>
    <col min="8460" max="8461" width="13.5703125" customWidth="1"/>
    <col min="8462" max="8462" width="11.7109375" bestFit="1" customWidth="1"/>
    <col min="8464" max="8464" width="9.140625" customWidth="1"/>
    <col min="8694" max="8694" width="6.7109375" bestFit="1" customWidth="1"/>
    <col min="8695" max="8695" width="11.42578125" customWidth="1"/>
    <col min="8697" max="8697" width="58.7109375" customWidth="1"/>
    <col min="8698" max="8698" width="9.28515625" bestFit="1" customWidth="1"/>
    <col min="8699" max="8699" width="9.28515625" customWidth="1"/>
    <col min="8700" max="8700" width="10.140625" bestFit="1" customWidth="1"/>
    <col min="8701" max="8701" width="9.28515625" bestFit="1" customWidth="1"/>
    <col min="8702" max="8702" width="9.28515625" customWidth="1"/>
    <col min="8703" max="8704" width="9.28515625" bestFit="1" customWidth="1"/>
    <col min="8705" max="8705" width="9.28515625" customWidth="1"/>
    <col min="8706" max="8706" width="12.28515625" customWidth="1"/>
    <col min="8707" max="8707" width="9.28515625" bestFit="1" customWidth="1"/>
    <col min="8708" max="8708" width="9.28515625" customWidth="1"/>
    <col min="8709" max="8710" width="9.28515625" bestFit="1" customWidth="1"/>
    <col min="8711" max="8711" width="9.28515625" customWidth="1"/>
    <col min="8712" max="8712" width="9.28515625" bestFit="1" customWidth="1"/>
    <col min="8713" max="8715" width="9.28515625" customWidth="1"/>
    <col min="8716" max="8717" width="13.5703125" customWidth="1"/>
    <col min="8718" max="8718" width="11.7109375" bestFit="1" customWidth="1"/>
    <col min="8720" max="8720" width="9.140625" customWidth="1"/>
    <col min="8950" max="8950" width="6.7109375" bestFit="1" customWidth="1"/>
    <col min="8951" max="8951" width="11.42578125" customWidth="1"/>
    <col min="8953" max="8953" width="58.7109375" customWidth="1"/>
    <col min="8954" max="8954" width="9.28515625" bestFit="1" customWidth="1"/>
    <col min="8955" max="8955" width="9.28515625" customWidth="1"/>
    <col min="8956" max="8956" width="10.140625" bestFit="1" customWidth="1"/>
    <col min="8957" max="8957" width="9.28515625" bestFit="1" customWidth="1"/>
    <col min="8958" max="8958" width="9.28515625" customWidth="1"/>
    <col min="8959" max="8960" width="9.28515625" bestFit="1" customWidth="1"/>
    <col min="8961" max="8961" width="9.28515625" customWidth="1"/>
    <col min="8962" max="8962" width="12.28515625" customWidth="1"/>
    <col min="8963" max="8963" width="9.28515625" bestFit="1" customWidth="1"/>
    <col min="8964" max="8964" width="9.28515625" customWidth="1"/>
    <col min="8965" max="8966" width="9.28515625" bestFit="1" customWidth="1"/>
    <col min="8967" max="8967" width="9.28515625" customWidth="1"/>
    <col min="8968" max="8968" width="9.28515625" bestFit="1" customWidth="1"/>
    <col min="8969" max="8971" width="9.28515625" customWidth="1"/>
    <col min="8972" max="8973" width="13.5703125" customWidth="1"/>
    <col min="8974" max="8974" width="11.7109375" bestFit="1" customWidth="1"/>
    <col min="8976" max="8976" width="9.140625" customWidth="1"/>
    <col min="9206" max="9206" width="6.7109375" bestFit="1" customWidth="1"/>
    <col min="9207" max="9207" width="11.42578125" customWidth="1"/>
    <col min="9209" max="9209" width="58.7109375" customWidth="1"/>
    <col min="9210" max="9210" width="9.28515625" bestFit="1" customWidth="1"/>
    <col min="9211" max="9211" width="9.28515625" customWidth="1"/>
    <col min="9212" max="9212" width="10.140625" bestFit="1" customWidth="1"/>
    <col min="9213" max="9213" width="9.28515625" bestFit="1" customWidth="1"/>
    <col min="9214" max="9214" width="9.28515625" customWidth="1"/>
    <col min="9215" max="9216" width="9.28515625" bestFit="1" customWidth="1"/>
    <col min="9217" max="9217" width="9.28515625" customWidth="1"/>
    <col min="9218" max="9218" width="12.28515625" customWidth="1"/>
    <col min="9219" max="9219" width="9.28515625" bestFit="1" customWidth="1"/>
    <col min="9220" max="9220" width="9.28515625" customWidth="1"/>
    <col min="9221" max="9222" width="9.28515625" bestFit="1" customWidth="1"/>
    <col min="9223" max="9223" width="9.28515625" customWidth="1"/>
    <col min="9224" max="9224" width="9.28515625" bestFit="1" customWidth="1"/>
    <col min="9225" max="9227" width="9.28515625" customWidth="1"/>
    <col min="9228" max="9229" width="13.5703125" customWidth="1"/>
    <col min="9230" max="9230" width="11.7109375" bestFit="1" customWidth="1"/>
    <col min="9232" max="9232" width="9.140625" customWidth="1"/>
    <col min="9462" max="9462" width="6.7109375" bestFit="1" customWidth="1"/>
    <col min="9463" max="9463" width="11.42578125" customWidth="1"/>
    <col min="9465" max="9465" width="58.7109375" customWidth="1"/>
    <col min="9466" max="9466" width="9.28515625" bestFit="1" customWidth="1"/>
    <col min="9467" max="9467" width="9.28515625" customWidth="1"/>
    <col min="9468" max="9468" width="10.140625" bestFit="1" customWidth="1"/>
    <col min="9469" max="9469" width="9.28515625" bestFit="1" customWidth="1"/>
    <col min="9470" max="9470" width="9.28515625" customWidth="1"/>
    <col min="9471" max="9472" width="9.28515625" bestFit="1" customWidth="1"/>
    <col min="9473" max="9473" width="9.28515625" customWidth="1"/>
    <col min="9474" max="9474" width="12.28515625" customWidth="1"/>
    <col min="9475" max="9475" width="9.28515625" bestFit="1" customWidth="1"/>
    <col min="9476" max="9476" width="9.28515625" customWidth="1"/>
    <col min="9477" max="9478" width="9.28515625" bestFit="1" customWidth="1"/>
    <col min="9479" max="9479" width="9.28515625" customWidth="1"/>
    <col min="9480" max="9480" width="9.28515625" bestFit="1" customWidth="1"/>
    <col min="9481" max="9483" width="9.28515625" customWidth="1"/>
    <col min="9484" max="9485" width="13.5703125" customWidth="1"/>
    <col min="9486" max="9486" width="11.7109375" bestFit="1" customWidth="1"/>
    <col min="9488" max="9488" width="9.140625" customWidth="1"/>
    <col min="9718" max="9718" width="6.7109375" bestFit="1" customWidth="1"/>
    <col min="9719" max="9719" width="11.42578125" customWidth="1"/>
    <col min="9721" max="9721" width="58.7109375" customWidth="1"/>
    <col min="9722" max="9722" width="9.28515625" bestFit="1" customWidth="1"/>
    <col min="9723" max="9723" width="9.28515625" customWidth="1"/>
    <col min="9724" max="9724" width="10.140625" bestFit="1" customWidth="1"/>
    <col min="9725" max="9725" width="9.28515625" bestFit="1" customWidth="1"/>
    <col min="9726" max="9726" width="9.28515625" customWidth="1"/>
    <col min="9727" max="9728" width="9.28515625" bestFit="1" customWidth="1"/>
    <col min="9729" max="9729" width="9.28515625" customWidth="1"/>
    <col min="9730" max="9730" width="12.28515625" customWidth="1"/>
    <col min="9731" max="9731" width="9.28515625" bestFit="1" customWidth="1"/>
    <col min="9732" max="9732" width="9.28515625" customWidth="1"/>
    <col min="9733" max="9734" width="9.28515625" bestFit="1" customWidth="1"/>
    <col min="9735" max="9735" width="9.28515625" customWidth="1"/>
    <col min="9736" max="9736" width="9.28515625" bestFit="1" customWidth="1"/>
    <col min="9737" max="9739" width="9.28515625" customWidth="1"/>
    <col min="9740" max="9741" width="13.5703125" customWidth="1"/>
    <col min="9742" max="9742" width="11.7109375" bestFit="1" customWidth="1"/>
    <col min="9744" max="9744" width="9.140625" customWidth="1"/>
    <col min="9974" max="9974" width="6.7109375" bestFit="1" customWidth="1"/>
    <col min="9975" max="9975" width="11.42578125" customWidth="1"/>
    <col min="9977" max="9977" width="58.7109375" customWidth="1"/>
    <col min="9978" max="9978" width="9.28515625" bestFit="1" customWidth="1"/>
    <col min="9979" max="9979" width="9.28515625" customWidth="1"/>
    <col min="9980" max="9980" width="10.140625" bestFit="1" customWidth="1"/>
    <col min="9981" max="9981" width="9.28515625" bestFit="1" customWidth="1"/>
    <col min="9982" max="9982" width="9.28515625" customWidth="1"/>
    <col min="9983" max="9984" width="9.28515625" bestFit="1" customWidth="1"/>
    <col min="9985" max="9985" width="9.28515625" customWidth="1"/>
    <col min="9986" max="9986" width="12.28515625" customWidth="1"/>
    <col min="9987" max="9987" width="9.28515625" bestFit="1" customWidth="1"/>
    <col min="9988" max="9988" width="9.28515625" customWidth="1"/>
    <col min="9989" max="9990" width="9.28515625" bestFit="1" customWidth="1"/>
    <col min="9991" max="9991" width="9.28515625" customWidth="1"/>
    <col min="9992" max="9992" width="9.28515625" bestFit="1" customWidth="1"/>
    <col min="9993" max="9995" width="9.28515625" customWidth="1"/>
    <col min="9996" max="9997" width="13.5703125" customWidth="1"/>
    <col min="9998" max="9998" width="11.7109375" bestFit="1" customWidth="1"/>
    <col min="10000" max="10000" width="9.140625" customWidth="1"/>
    <col min="10230" max="10230" width="6.7109375" bestFit="1" customWidth="1"/>
    <col min="10231" max="10231" width="11.42578125" customWidth="1"/>
    <col min="10233" max="10233" width="58.7109375" customWidth="1"/>
    <col min="10234" max="10234" width="9.28515625" bestFit="1" customWidth="1"/>
    <col min="10235" max="10235" width="9.28515625" customWidth="1"/>
    <col min="10236" max="10236" width="10.140625" bestFit="1" customWidth="1"/>
    <col min="10237" max="10237" width="9.28515625" bestFit="1" customWidth="1"/>
    <col min="10238" max="10238" width="9.28515625" customWidth="1"/>
    <col min="10239" max="10240" width="9.28515625" bestFit="1" customWidth="1"/>
    <col min="10241" max="10241" width="9.28515625" customWidth="1"/>
    <col min="10242" max="10242" width="12.28515625" customWidth="1"/>
    <col min="10243" max="10243" width="9.28515625" bestFit="1" customWidth="1"/>
    <col min="10244" max="10244" width="9.28515625" customWidth="1"/>
    <col min="10245" max="10246" width="9.28515625" bestFit="1" customWidth="1"/>
    <col min="10247" max="10247" width="9.28515625" customWidth="1"/>
    <col min="10248" max="10248" width="9.28515625" bestFit="1" customWidth="1"/>
    <col min="10249" max="10251" width="9.28515625" customWidth="1"/>
    <col min="10252" max="10253" width="13.5703125" customWidth="1"/>
    <col min="10254" max="10254" width="11.7109375" bestFit="1" customWidth="1"/>
    <col min="10256" max="10256" width="9.140625" customWidth="1"/>
    <col min="10486" max="10486" width="6.7109375" bestFit="1" customWidth="1"/>
    <col min="10487" max="10487" width="11.42578125" customWidth="1"/>
    <col min="10489" max="10489" width="58.7109375" customWidth="1"/>
    <col min="10490" max="10490" width="9.28515625" bestFit="1" customWidth="1"/>
    <col min="10491" max="10491" width="9.28515625" customWidth="1"/>
    <col min="10492" max="10492" width="10.140625" bestFit="1" customWidth="1"/>
    <col min="10493" max="10493" width="9.28515625" bestFit="1" customWidth="1"/>
    <col min="10494" max="10494" width="9.28515625" customWidth="1"/>
    <col min="10495" max="10496" width="9.28515625" bestFit="1" customWidth="1"/>
    <col min="10497" max="10497" width="9.28515625" customWidth="1"/>
    <col min="10498" max="10498" width="12.28515625" customWidth="1"/>
    <col min="10499" max="10499" width="9.28515625" bestFit="1" customWidth="1"/>
    <col min="10500" max="10500" width="9.28515625" customWidth="1"/>
    <col min="10501" max="10502" width="9.28515625" bestFit="1" customWidth="1"/>
    <col min="10503" max="10503" width="9.28515625" customWidth="1"/>
    <col min="10504" max="10504" width="9.28515625" bestFit="1" customWidth="1"/>
    <col min="10505" max="10507" width="9.28515625" customWidth="1"/>
    <col min="10508" max="10509" width="13.5703125" customWidth="1"/>
    <col min="10510" max="10510" width="11.7109375" bestFit="1" customWidth="1"/>
    <col min="10512" max="10512" width="9.140625" customWidth="1"/>
    <col min="10742" max="10742" width="6.7109375" bestFit="1" customWidth="1"/>
    <col min="10743" max="10743" width="11.42578125" customWidth="1"/>
    <col min="10745" max="10745" width="58.7109375" customWidth="1"/>
    <col min="10746" max="10746" width="9.28515625" bestFit="1" customWidth="1"/>
    <col min="10747" max="10747" width="9.28515625" customWidth="1"/>
    <col min="10748" max="10748" width="10.140625" bestFit="1" customWidth="1"/>
    <col min="10749" max="10749" width="9.28515625" bestFit="1" customWidth="1"/>
    <col min="10750" max="10750" width="9.28515625" customWidth="1"/>
    <col min="10751" max="10752" width="9.28515625" bestFit="1" customWidth="1"/>
    <col min="10753" max="10753" width="9.28515625" customWidth="1"/>
    <col min="10754" max="10754" width="12.28515625" customWidth="1"/>
    <col min="10755" max="10755" width="9.28515625" bestFit="1" customWidth="1"/>
    <col min="10756" max="10756" width="9.28515625" customWidth="1"/>
    <col min="10757" max="10758" width="9.28515625" bestFit="1" customWidth="1"/>
    <col min="10759" max="10759" width="9.28515625" customWidth="1"/>
    <col min="10760" max="10760" width="9.28515625" bestFit="1" customWidth="1"/>
    <col min="10761" max="10763" width="9.28515625" customWidth="1"/>
    <col min="10764" max="10765" width="13.5703125" customWidth="1"/>
    <col min="10766" max="10766" width="11.7109375" bestFit="1" customWidth="1"/>
    <col min="10768" max="10768" width="9.140625" customWidth="1"/>
    <col min="10998" max="10998" width="6.7109375" bestFit="1" customWidth="1"/>
    <col min="10999" max="10999" width="11.42578125" customWidth="1"/>
    <col min="11001" max="11001" width="58.7109375" customWidth="1"/>
    <col min="11002" max="11002" width="9.28515625" bestFit="1" customWidth="1"/>
    <col min="11003" max="11003" width="9.28515625" customWidth="1"/>
    <col min="11004" max="11004" width="10.140625" bestFit="1" customWidth="1"/>
    <col min="11005" max="11005" width="9.28515625" bestFit="1" customWidth="1"/>
    <col min="11006" max="11006" width="9.28515625" customWidth="1"/>
    <col min="11007" max="11008" width="9.28515625" bestFit="1" customWidth="1"/>
    <col min="11009" max="11009" width="9.28515625" customWidth="1"/>
    <col min="11010" max="11010" width="12.28515625" customWidth="1"/>
    <col min="11011" max="11011" width="9.28515625" bestFit="1" customWidth="1"/>
    <col min="11012" max="11012" width="9.28515625" customWidth="1"/>
    <col min="11013" max="11014" width="9.28515625" bestFit="1" customWidth="1"/>
    <col min="11015" max="11015" width="9.28515625" customWidth="1"/>
    <col min="11016" max="11016" width="9.28515625" bestFit="1" customWidth="1"/>
    <col min="11017" max="11019" width="9.28515625" customWidth="1"/>
    <col min="11020" max="11021" width="13.5703125" customWidth="1"/>
    <col min="11022" max="11022" width="11.7109375" bestFit="1" customWidth="1"/>
    <col min="11024" max="11024" width="9.140625" customWidth="1"/>
    <col min="11254" max="11254" width="6.7109375" bestFit="1" customWidth="1"/>
    <col min="11255" max="11255" width="11.42578125" customWidth="1"/>
    <col min="11257" max="11257" width="58.7109375" customWidth="1"/>
    <col min="11258" max="11258" width="9.28515625" bestFit="1" customWidth="1"/>
    <col min="11259" max="11259" width="9.28515625" customWidth="1"/>
    <col min="11260" max="11260" width="10.140625" bestFit="1" customWidth="1"/>
    <col min="11261" max="11261" width="9.28515625" bestFit="1" customWidth="1"/>
    <col min="11262" max="11262" width="9.28515625" customWidth="1"/>
    <col min="11263" max="11264" width="9.28515625" bestFit="1" customWidth="1"/>
    <col min="11265" max="11265" width="9.28515625" customWidth="1"/>
    <col min="11266" max="11266" width="12.28515625" customWidth="1"/>
    <col min="11267" max="11267" width="9.28515625" bestFit="1" customWidth="1"/>
    <col min="11268" max="11268" width="9.28515625" customWidth="1"/>
    <col min="11269" max="11270" width="9.28515625" bestFit="1" customWidth="1"/>
    <col min="11271" max="11271" width="9.28515625" customWidth="1"/>
    <col min="11272" max="11272" width="9.28515625" bestFit="1" customWidth="1"/>
    <col min="11273" max="11275" width="9.28515625" customWidth="1"/>
    <col min="11276" max="11277" width="13.5703125" customWidth="1"/>
    <col min="11278" max="11278" width="11.7109375" bestFit="1" customWidth="1"/>
    <col min="11280" max="11280" width="9.140625" customWidth="1"/>
    <col min="11510" max="11510" width="6.7109375" bestFit="1" customWidth="1"/>
    <col min="11511" max="11511" width="11.42578125" customWidth="1"/>
    <col min="11513" max="11513" width="58.7109375" customWidth="1"/>
    <col min="11514" max="11514" width="9.28515625" bestFit="1" customWidth="1"/>
    <col min="11515" max="11515" width="9.28515625" customWidth="1"/>
    <col min="11516" max="11516" width="10.140625" bestFit="1" customWidth="1"/>
    <col min="11517" max="11517" width="9.28515625" bestFit="1" customWidth="1"/>
    <col min="11518" max="11518" width="9.28515625" customWidth="1"/>
    <col min="11519" max="11520" width="9.28515625" bestFit="1" customWidth="1"/>
    <col min="11521" max="11521" width="9.28515625" customWidth="1"/>
    <col min="11522" max="11522" width="12.28515625" customWidth="1"/>
    <col min="11523" max="11523" width="9.28515625" bestFit="1" customWidth="1"/>
    <col min="11524" max="11524" width="9.28515625" customWidth="1"/>
    <col min="11525" max="11526" width="9.28515625" bestFit="1" customWidth="1"/>
    <col min="11527" max="11527" width="9.28515625" customWidth="1"/>
    <col min="11528" max="11528" width="9.28515625" bestFit="1" customWidth="1"/>
    <col min="11529" max="11531" width="9.28515625" customWidth="1"/>
    <col min="11532" max="11533" width="13.5703125" customWidth="1"/>
    <col min="11534" max="11534" width="11.7109375" bestFit="1" customWidth="1"/>
    <col min="11536" max="11536" width="9.140625" customWidth="1"/>
    <col min="11766" max="11766" width="6.7109375" bestFit="1" customWidth="1"/>
    <col min="11767" max="11767" width="11.42578125" customWidth="1"/>
    <col min="11769" max="11769" width="58.7109375" customWidth="1"/>
    <col min="11770" max="11770" width="9.28515625" bestFit="1" customWidth="1"/>
    <col min="11771" max="11771" width="9.28515625" customWidth="1"/>
    <col min="11772" max="11772" width="10.140625" bestFit="1" customWidth="1"/>
    <col min="11773" max="11773" width="9.28515625" bestFit="1" customWidth="1"/>
    <col min="11774" max="11774" width="9.28515625" customWidth="1"/>
    <col min="11775" max="11776" width="9.28515625" bestFit="1" customWidth="1"/>
    <col min="11777" max="11777" width="9.28515625" customWidth="1"/>
    <col min="11778" max="11778" width="12.28515625" customWidth="1"/>
    <col min="11779" max="11779" width="9.28515625" bestFit="1" customWidth="1"/>
    <col min="11780" max="11780" width="9.28515625" customWidth="1"/>
    <col min="11781" max="11782" width="9.28515625" bestFit="1" customWidth="1"/>
    <col min="11783" max="11783" width="9.28515625" customWidth="1"/>
    <col min="11784" max="11784" width="9.28515625" bestFit="1" customWidth="1"/>
    <col min="11785" max="11787" width="9.28515625" customWidth="1"/>
    <col min="11788" max="11789" width="13.5703125" customWidth="1"/>
    <col min="11790" max="11790" width="11.7109375" bestFit="1" customWidth="1"/>
    <col min="11792" max="11792" width="9.140625" customWidth="1"/>
    <col min="12022" max="12022" width="6.7109375" bestFit="1" customWidth="1"/>
    <col min="12023" max="12023" width="11.42578125" customWidth="1"/>
    <col min="12025" max="12025" width="58.7109375" customWidth="1"/>
    <col min="12026" max="12026" width="9.28515625" bestFit="1" customWidth="1"/>
    <col min="12027" max="12027" width="9.28515625" customWidth="1"/>
    <col min="12028" max="12028" width="10.140625" bestFit="1" customWidth="1"/>
    <col min="12029" max="12029" width="9.28515625" bestFit="1" customWidth="1"/>
    <col min="12030" max="12030" width="9.28515625" customWidth="1"/>
    <col min="12031" max="12032" width="9.28515625" bestFit="1" customWidth="1"/>
    <col min="12033" max="12033" width="9.28515625" customWidth="1"/>
    <col min="12034" max="12034" width="12.28515625" customWidth="1"/>
    <col min="12035" max="12035" width="9.28515625" bestFit="1" customWidth="1"/>
    <col min="12036" max="12036" width="9.28515625" customWidth="1"/>
    <col min="12037" max="12038" width="9.28515625" bestFit="1" customWidth="1"/>
    <col min="12039" max="12039" width="9.28515625" customWidth="1"/>
    <col min="12040" max="12040" width="9.28515625" bestFit="1" customWidth="1"/>
    <col min="12041" max="12043" width="9.28515625" customWidth="1"/>
    <col min="12044" max="12045" width="13.5703125" customWidth="1"/>
    <col min="12046" max="12046" width="11.7109375" bestFit="1" customWidth="1"/>
    <col min="12048" max="12048" width="9.140625" customWidth="1"/>
    <col min="12278" max="12278" width="6.7109375" bestFit="1" customWidth="1"/>
    <col min="12279" max="12279" width="11.42578125" customWidth="1"/>
    <col min="12281" max="12281" width="58.7109375" customWidth="1"/>
    <col min="12282" max="12282" width="9.28515625" bestFit="1" customWidth="1"/>
    <col min="12283" max="12283" width="9.28515625" customWidth="1"/>
    <col min="12284" max="12284" width="10.140625" bestFit="1" customWidth="1"/>
    <col min="12285" max="12285" width="9.28515625" bestFit="1" customWidth="1"/>
    <col min="12286" max="12286" width="9.28515625" customWidth="1"/>
    <col min="12287" max="12288" width="9.28515625" bestFit="1" customWidth="1"/>
    <col min="12289" max="12289" width="9.28515625" customWidth="1"/>
    <col min="12290" max="12290" width="12.28515625" customWidth="1"/>
    <col min="12291" max="12291" width="9.28515625" bestFit="1" customWidth="1"/>
    <col min="12292" max="12292" width="9.28515625" customWidth="1"/>
    <col min="12293" max="12294" width="9.28515625" bestFit="1" customWidth="1"/>
    <col min="12295" max="12295" width="9.28515625" customWidth="1"/>
    <col min="12296" max="12296" width="9.28515625" bestFit="1" customWidth="1"/>
    <col min="12297" max="12299" width="9.28515625" customWidth="1"/>
    <col min="12300" max="12301" width="13.5703125" customWidth="1"/>
    <col min="12302" max="12302" width="11.7109375" bestFit="1" customWidth="1"/>
    <col min="12304" max="12304" width="9.140625" customWidth="1"/>
    <col min="12534" max="12534" width="6.7109375" bestFit="1" customWidth="1"/>
    <col min="12535" max="12535" width="11.42578125" customWidth="1"/>
    <col min="12537" max="12537" width="58.7109375" customWidth="1"/>
    <col min="12538" max="12538" width="9.28515625" bestFit="1" customWidth="1"/>
    <col min="12539" max="12539" width="9.28515625" customWidth="1"/>
    <col min="12540" max="12540" width="10.140625" bestFit="1" customWidth="1"/>
    <col min="12541" max="12541" width="9.28515625" bestFit="1" customWidth="1"/>
    <col min="12542" max="12542" width="9.28515625" customWidth="1"/>
    <col min="12543" max="12544" width="9.28515625" bestFit="1" customWidth="1"/>
    <col min="12545" max="12545" width="9.28515625" customWidth="1"/>
    <col min="12546" max="12546" width="12.28515625" customWidth="1"/>
    <col min="12547" max="12547" width="9.28515625" bestFit="1" customWidth="1"/>
    <col min="12548" max="12548" width="9.28515625" customWidth="1"/>
    <col min="12549" max="12550" width="9.28515625" bestFit="1" customWidth="1"/>
    <col min="12551" max="12551" width="9.28515625" customWidth="1"/>
    <col min="12552" max="12552" width="9.28515625" bestFit="1" customWidth="1"/>
    <col min="12553" max="12555" width="9.28515625" customWidth="1"/>
    <col min="12556" max="12557" width="13.5703125" customWidth="1"/>
    <col min="12558" max="12558" width="11.7109375" bestFit="1" customWidth="1"/>
    <col min="12560" max="12560" width="9.140625" customWidth="1"/>
    <col min="12790" max="12790" width="6.7109375" bestFit="1" customWidth="1"/>
    <col min="12791" max="12791" width="11.42578125" customWidth="1"/>
    <col min="12793" max="12793" width="58.7109375" customWidth="1"/>
    <col min="12794" max="12794" width="9.28515625" bestFit="1" customWidth="1"/>
    <col min="12795" max="12795" width="9.28515625" customWidth="1"/>
    <col min="12796" max="12796" width="10.140625" bestFit="1" customWidth="1"/>
    <col min="12797" max="12797" width="9.28515625" bestFit="1" customWidth="1"/>
    <col min="12798" max="12798" width="9.28515625" customWidth="1"/>
    <col min="12799" max="12800" width="9.28515625" bestFit="1" customWidth="1"/>
    <col min="12801" max="12801" width="9.28515625" customWidth="1"/>
    <col min="12802" max="12802" width="12.28515625" customWidth="1"/>
    <col min="12803" max="12803" width="9.28515625" bestFit="1" customWidth="1"/>
    <col min="12804" max="12804" width="9.28515625" customWidth="1"/>
    <col min="12805" max="12806" width="9.28515625" bestFit="1" customWidth="1"/>
    <col min="12807" max="12807" width="9.28515625" customWidth="1"/>
    <col min="12808" max="12808" width="9.28515625" bestFit="1" customWidth="1"/>
    <col min="12809" max="12811" width="9.28515625" customWidth="1"/>
    <col min="12812" max="12813" width="13.5703125" customWidth="1"/>
    <col min="12814" max="12814" width="11.7109375" bestFit="1" customWidth="1"/>
    <col min="12816" max="12816" width="9.140625" customWidth="1"/>
    <col min="13046" max="13046" width="6.7109375" bestFit="1" customWidth="1"/>
    <col min="13047" max="13047" width="11.42578125" customWidth="1"/>
    <col min="13049" max="13049" width="58.7109375" customWidth="1"/>
    <col min="13050" max="13050" width="9.28515625" bestFit="1" customWidth="1"/>
    <col min="13051" max="13051" width="9.28515625" customWidth="1"/>
    <col min="13052" max="13052" width="10.140625" bestFit="1" customWidth="1"/>
    <col min="13053" max="13053" width="9.28515625" bestFit="1" customWidth="1"/>
    <col min="13054" max="13054" width="9.28515625" customWidth="1"/>
    <col min="13055" max="13056" width="9.28515625" bestFit="1" customWidth="1"/>
    <col min="13057" max="13057" width="9.28515625" customWidth="1"/>
    <col min="13058" max="13058" width="12.28515625" customWidth="1"/>
    <col min="13059" max="13059" width="9.28515625" bestFit="1" customWidth="1"/>
    <col min="13060" max="13060" width="9.28515625" customWidth="1"/>
    <col min="13061" max="13062" width="9.28515625" bestFit="1" customWidth="1"/>
    <col min="13063" max="13063" width="9.28515625" customWidth="1"/>
    <col min="13064" max="13064" width="9.28515625" bestFit="1" customWidth="1"/>
    <col min="13065" max="13067" width="9.28515625" customWidth="1"/>
    <col min="13068" max="13069" width="13.5703125" customWidth="1"/>
    <col min="13070" max="13070" width="11.7109375" bestFit="1" customWidth="1"/>
    <col min="13072" max="13072" width="9.140625" customWidth="1"/>
    <col min="13302" max="13302" width="6.7109375" bestFit="1" customWidth="1"/>
    <col min="13303" max="13303" width="11.42578125" customWidth="1"/>
    <col min="13305" max="13305" width="58.7109375" customWidth="1"/>
    <col min="13306" max="13306" width="9.28515625" bestFit="1" customWidth="1"/>
    <col min="13307" max="13307" width="9.28515625" customWidth="1"/>
    <col min="13308" max="13308" width="10.140625" bestFit="1" customWidth="1"/>
    <col min="13309" max="13309" width="9.28515625" bestFit="1" customWidth="1"/>
    <col min="13310" max="13310" width="9.28515625" customWidth="1"/>
    <col min="13311" max="13312" width="9.28515625" bestFit="1" customWidth="1"/>
    <col min="13313" max="13313" width="9.28515625" customWidth="1"/>
    <col min="13314" max="13314" width="12.28515625" customWidth="1"/>
    <col min="13315" max="13315" width="9.28515625" bestFit="1" customWidth="1"/>
    <col min="13316" max="13316" width="9.28515625" customWidth="1"/>
    <col min="13317" max="13318" width="9.28515625" bestFit="1" customWidth="1"/>
    <col min="13319" max="13319" width="9.28515625" customWidth="1"/>
    <col min="13320" max="13320" width="9.28515625" bestFit="1" customWidth="1"/>
    <col min="13321" max="13323" width="9.28515625" customWidth="1"/>
    <col min="13324" max="13325" width="13.5703125" customWidth="1"/>
    <col min="13326" max="13326" width="11.7109375" bestFit="1" customWidth="1"/>
    <col min="13328" max="13328" width="9.140625" customWidth="1"/>
    <col min="13558" max="13558" width="6.7109375" bestFit="1" customWidth="1"/>
    <col min="13559" max="13559" width="11.42578125" customWidth="1"/>
    <col min="13561" max="13561" width="58.7109375" customWidth="1"/>
    <col min="13562" max="13562" width="9.28515625" bestFit="1" customWidth="1"/>
    <col min="13563" max="13563" width="9.28515625" customWidth="1"/>
    <col min="13564" max="13564" width="10.140625" bestFit="1" customWidth="1"/>
    <col min="13565" max="13565" width="9.28515625" bestFit="1" customWidth="1"/>
    <col min="13566" max="13566" width="9.28515625" customWidth="1"/>
    <col min="13567" max="13568" width="9.28515625" bestFit="1" customWidth="1"/>
    <col min="13569" max="13569" width="9.28515625" customWidth="1"/>
    <col min="13570" max="13570" width="12.28515625" customWidth="1"/>
    <col min="13571" max="13571" width="9.28515625" bestFit="1" customWidth="1"/>
    <col min="13572" max="13572" width="9.28515625" customWidth="1"/>
    <col min="13573" max="13574" width="9.28515625" bestFit="1" customWidth="1"/>
    <col min="13575" max="13575" width="9.28515625" customWidth="1"/>
    <col min="13576" max="13576" width="9.28515625" bestFit="1" customWidth="1"/>
    <col min="13577" max="13579" width="9.28515625" customWidth="1"/>
    <col min="13580" max="13581" width="13.5703125" customWidth="1"/>
    <col min="13582" max="13582" width="11.7109375" bestFit="1" customWidth="1"/>
    <col min="13584" max="13584" width="9.140625" customWidth="1"/>
    <col min="13814" max="13814" width="6.7109375" bestFit="1" customWidth="1"/>
    <col min="13815" max="13815" width="11.42578125" customWidth="1"/>
    <col min="13817" max="13817" width="58.7109375" customWidth="1"/>
    <col min="13818" max="13818" width="9.28515625" bestFit="1" customWidth="1"/>
    <col min="13819" max="13819" width="9.28515625" customWidth="1"/>
    <col min="13820" max="13820" width="10.140625" bestFit="1" customWidth="1"/>
    <col min="13821" max="13821" width="9.28515625" bestFit="1" customWidth="1"/>
    <col min="13822" max="13822" width="9.28515625" customWidth="1"/>
    <col min="13823" max="13824" width="9.28515625" bestFit="1" customWidth="1"/>
    <col min="13825" max="13825" width="9.28515625" customWidth="1"/>
    <col min="13826" max="13826" width="12.28515625" customWidth="1"/>
    <col min="13827" max="13827" width="9.28515625" bestFit="1" customWidth="1"/>
    <col min="13828" max="13828" width="9.28515625" customWidth="1"/>
    <col min="13829" max="13830" width="9.28515625" bestFit="1" customWidth="1"/>
    <col min="13831" max="13831" width="9.28515625" customWidth="1"/>
    <col min="13832" max="13832" width="9.28515625" bestFit="1" customWidth="1"/>
    <col min="13833" max="13835" width="9.28515625" customWidth="1"/>
    <col min="13836" max="13837" width="13.5703125" customWidth="1"/>
    <col min="13838" max="13838" width="11.7109375" bestFit="1" customWidth="1"/>
    <col min="13840" max="13840" width="9.140625" customWidth="1"/>
    <col min="14070" max="14070" width="6.7109375" bestFit="1" customWidth="1"/>
    <col min="14071" max="14071" width="11.42578125" customWidth="1"/>
    <col min="14073" max="14073" width="58.7109375" customWidth="1"/>
    <col min="14074" max="14074" width="9.28515625" bestFit="1" customWidth="1"/>
    <col min="14075" max="14075" width="9.28515625" customWidth="1"/>
    <col min="14076" max="14076" width="10.140625" bestFit="1" customWidth="1"/>
    <col min="14077" max="14077" width="9.28515625" bestFit="1" customWidth="1"/>
    <col min="14078" max="14078" width="9.28515625" customWidth="1"/>
    <col min="14079" max="14080" width="9.28515625" bestFit="1" customWidth="1"/>
    <col min="14081" max="14081" width="9.28515625" customWidth="1"/>
    <col min="14082" max="14082" width="12.28515625" customWidth="1"/>
    <col min="14083" max="14083" width="9.28515625" bestFit="1" customWidth="1"/>
    <col min="14084" max="14084" width="9.28515625" customWidth="1"/>
    <col min="14085" max="14086" width="9.28515625" bestFit="1" customWidth="1"/>
    <col min="14087" max="14087" width="9.28515625" customWidth="1"/>
    <col min="14088" max="14088" width="9.28515625" bestFit="1" customWidth="1"/>
    <col min="14089" max="14091" width="9.28515625" customWidth="1"/>
    <col min="14092" max="14093" width="13.5703125" customWidth="1"/>
    <col min="14094" max="14094" width="11.7109375" bestFit="1" customWidth="1"/>
    <col min="14096" max="14096" width="9.140625" customWidth="1"/>
    <col min="14326" max="14326" width="6.7109375" bestFit="1" customWidth="1"/>
    <col min="14327" max="14327" width="11.42578125" customWidth="1"/>
    <col min="14329" max="14329" width="58.7109375" customWidth="1"/>
    <col min="14330" max="14330" width="9.28515625" bestFit="1" customWidth="1"/>
    <col min="14331" max="14331" width="9.28515625" customWidth="1"/>
    <col min="14332" max="14332" width="10.140625" bestFit="1" customWidth="1"/>
    <col min="14333" max="14333" width="9.28515625" bestFit="1" customWidth="1"/>
    <col min="14334" max="14334" width="9.28515625" customWidth="1"/>
    <col min="14335" max="14336" width="9.28515625" bestFit="1" customWidth="1"/>
    <col min="14337" max="14337" width="9.28515625" customWidth="1"/>
    <col min="14338" max="14338" width="12.28515625" customWidth="1"/>
    <col min="14339" max="14339" width="9.28515625" bestFit="1" customWidth="1"/>
    <col min="14340" max="14340" width="9.28515625" customWidth="1"/>
    <col min="14341" max="14342" width="9.28515625" bestFit="1" customWidth="1"/>
    <col min="14343" max="14343" width="9.28515625" customWidth="1"/>
    <col min="14344" max="14344" width="9.28515625" bestFit="1" customWidth="1"/>
    <col min="14345" max="14347" width="9.28515625" customWidth="1"/>
    <col min="14348" max="14349" width="13.5703125" customWidth="1"/>
    <col min="14350" max="14350" width="11.7109375" bestFit="1" customWidth="1"/>
    <col min="14352" max="14352" width="9.140625" customWidth="1"/>
    <col min="14582" max="14582" width="6.7109375" bestFit="1" customWidth="1"/>
    <col min="14583" max="14583" width="11.42578125" customWidth="1"/>
    <col min="14585" max="14585" width="58.7109375" customWidth="1"/>
    <col min="14586" max="14586" width="9.28515625" bestFit="1" customWidth="1"/>
    <col min="14587" max="14587" width="9.28515625" customWidth="1"/>
    <col min="14588" max="14588" width="10.140625" bestFit="1" customWidth="1"/>
    <col min="14589" max="14589" width="9.28515625" bestFit="1" customWidth="1"/>
    <col min="14590" max="14590" width="9.28515625" customWidth="1"/>
    <col min="14591" max="14592" width="9.28515625" bestFit="1" customWidth="1"/>
    <col min="14593" max="14593" width="9.28515625" customWidth="1"/>
    <col min="14594" max="14594" width="12.28515625" customWidth="1"/>
    <col min="14595" max="14595" width="9.28515625" bestFit="1" customWidth="1"/>
    <col min="14596" max="14596" width="9.28515625" customWidth="1"/>
    <col min="14597" max="14598" width="9.28515625" bestFit="1" customWidth="1"/>
    <col min="14599" max="14599" width="9.28515625" customWidth="1"/>
    <col min="14600" max="14600" width="9.28515625" bestFit="1" customWidth="1"/>
    <col min="14601" max="14603" width="9.28515625" customWidth="1"/>
    <col min="14604" max="14605" width="13.5703125" customWidth="1"/>
    <col min="14606" max="14606" width="11.7109375" bestFit="1" customWidth="1"/>
    <col min="14608" max="14608" width="9.140625" customWidth="1"/>
    <col min="14838" max="14838" width="6.7109375" bestFit="1" customWidth="1"/>
    <col min="14839" max="14839" width="11.42578125" customWidth="1"/>
    <col min="14841" max="14841" width="58.7109375" customWidth="1"/>
    <col min="14842" max="14842" width="9.28515625" bestFit="1" customWidth="1"/>
    <col min="14843" max="14843" width="9.28515625" customWidth="1"/>
    <col min="14844" max="14844" width="10.140625" bestFit="1" customWidth="1"/>
    <col min="14845" max="14845" width="9.28515625" bestFit="1" customWidth="1"/>
    <col min="14846" max="14846" width="9.28515625" customWidth="1"/>
    <col min="14847" max="14848" width="9.28515625" bestFit="1" customWidth="1"/>
    <col min="14849" max="14849" width="9.28515625" customWidth="1"/>
    <col min="14850" max="14850" width="12.28515625" customWidth="1"/>
    <col min="14851" max="14851" width="9.28515625" bestFit="1" customWidth="1"/>
    <col min="14852" max="14852" width="9.28515625" customWidth="1"/>
    <col min="14853" max="14854" width="9.28515625" bestFit="1" customWidth="1"/>
    <col min="14855" max="14855" width="9.28515625" customWidth="1"/>
    <col min="14856" max="14856" width="9.28515625" bestFit="1" customWidth="1"/>
    <col min="14857" max="14859" width="9.28515625" customWidth="1"/>
    <col min="14860" max="14861" width="13.5703125" customWidth="1"/>
    <col min="14862" max="14862" width="11.7109375" bestFit="1" customWidth="1"/>
    <col min="14864" max="14864" width="9.140625" customWidth="1"/>
    <col min="15094" max="15094" width="6.7109375" bestFit="1" customWidth="1"/>
    <col min="15095" max="15095" width="11.42578125" customWidth="1"/>
    <col min="15097" max="15097" width="58.7109375" customWidth="1"/>
    <col min="15098" max="15098" width="9.28515625" bestFit="1" customWidth="1"/>
    <col min="15099" max="15099" width="9.28515625" customWidth="1"/>
    <col min="15100" max="15100" width="10.140625" bestFit="1" customWidth="1"/>
    <col min="15101" max="15101" width="9.28515625" bestFit="1" customWidth="1"/>
    <col min="15102" max="15102" width="9.28515625" customWidth="1"/>
    <col min="15103" max="15104" width="9.28515625" bestFit="1" customWidth="1"/>
    <col min="15105" max="15105" width="9.28515625" customWidth="1"/>
    <col min="15106" max="15106" width="12.28515625" customWidth="1"/>
    <col min="15107" max="15107" width="9.28515625" bestFit="1" customWidth="1"/>
    <col min="15108" max="15108" width="9.28515625" customWidth="1"/>
    <col min="15109" max="15110" width="9.28515625" bestFit="1" customWidth="1"/>
    <col min="15111" max="15111" width="9.28515625" customWidth="1"/>
    <col min="15112" max="15112" width="9.28515625" bestFit="1" customWidth="1"/>
    <col min="15113" max="15115" width="9.28515625" customWidth="1"/>
    <col min="15116" max="15117" width="13.5703125" customWidth="1"/>
    <col min="15118" max="15118" width="11.7109375" bestFit="1" customWidth="1"/>
    <col min="15120" max="15120" width="9.140625" customWidth="1"/>
    <col min="15350" max="15350" width="6.7109375" bestFit="1" customWidth="1"/>
    <col min="15351" max="15351" width="11.42578125" customWidth="1"/>
    <col min="15353" max="15353" width="58.7109375" customWidth="1"/>
    <col min="15354" max="15354" width="9.28515625" bestFit="1" customWidth="1"/>
    <col min="15355" max="15355" width="9.28515625" customWidth="1"/>
    <col min="15356" max="15356" width="10.140625" bestFit="1" customWidth="1"/>
    <col min="15357" max="15357" width="9.28515625" bestFit="1" customWidth="1"/>
    <col min="15358" max="15358" width="9.28515625" customWidth="1"/>
    <col min="15359" max="15360" width="9.28515625" bestFit="1" customWidth="1"/>
    <col min="15361" max="15361" width="9.28515625" customWidth="1"/>
    <col min="15362" max="15362" width="12.28515625" customWidth="1"/>
    <col min="15363" max="15363" width="9.28515625" bestFit="1" customWidth="1"/>
    <col min="15364" max="15364" width="9.28515625" customWidth="1"/>
    <col min="15365" max="15366" width="9.28515625" bestFit="1" customWidth="1"/>
    <col min="15367" max="15367" width="9.28515625" customWidth="1"/>
    <col min="15368" max="15368" width="9.28515625" bestFit="1" customWidth="1"/>
    <col min="15369" max="15371" width="9.28515625" customWidth="1"/>
    <col min="15372" max="15373" width="13.5703125" customWidth="1"/>
    <col min="15374" max="15374" width="11.7109375" bestFit="1" customWidth="1"/>
    <col min="15376" max="15376" width="9.140625" customWidth="1"/>
    <col min="15606" max="15606" width="6.7109375" bestFit="1" customWidth="1"/>
    <col min="15607" max="15607" width="11.42578125" customWidth="1"/>
    <col min="15609" max="15609" width="58.7109375" customWidth="1"/>
    <col min="15610" max="15610" width="9.28515625" bestFit="1" customWidth="1"/>
    <col min="15611" max="15611" width="9.28515625" customWidth="1"/>
    <col min="15612" max="15612" width="10.140625" bestFit="1" customWidth="1"/>
    <col min="15613" max="15613" width="9.28515625" bestFit="1" customWidth="1"/>
    <col min="15614" max="15614" width="9.28515625" customWidth="1"/>
    <col min="15615" max="15616" width="9.28515625" bestFit="1" customWidth="1"/>
    <col min="15617" max="15617" width="9.28515625" customWidth="1"/>
    <col min="15618" max="15618" width="12.28515625" customWidth="1"/>
    <col min="15619" max="15619" width="9.28515625" bestFit="1" customWidth="1"/>
    <col min="15620" max="15620" width="9.28515625" customWidth="1"/>
    <col min="15621" max="15622" width="9.28515625" bestFit="1" customWidth="1"/>
    <col min="15623" max="15623" width="9.28515625" customWidth="1"/>
    <col min="15624" max="15624" width="9.28515625" bestFit="1" customWidth="1"/>
    <col min="15625" max="15627" width="9.28515625" customWidth="1"/>
    <col min="15628" max="15629" width="13.5703125" customWidth="1"/>
    <col min="15630" max="15630" width="11.7109375" bestFit="1" customWidth="1"/>
    <col min="15632" max="15632" width="9.140625" customWidth="1"/>
    <col min="15862" max="15862" width="6.7109375" bestFit="1" customWidth="1"/>
    <col min="15863" max="15863" width="11.42578125" customWidth="1"/>
    <col min="15865" max="15865" width="58.7109375" customWidth="1"/>
    <col min="15866" max="15866" width="9.28515625" bestFit="1" customWidth="1"/>
    <col min="15867" max="15867" width="9.28515625" customWidth="1"/>
    <col min="15868" max="15868" width="10.140625" bestFit="1" customWidth="1"/>
    <col min="15869" max="15869" width="9.28515625" bestFit="1" customWidth="1"/>
    <col min="15870" max="15870" width="9.28515625" customWidth="1"/>
    <col min="15871" max="15872" width="9.28515625" bestFit="1" customWidth="1"/>
    <col min="15873" max="15873" width="9.28515625" customWidth="1"/>
    <col min="15874" max="15874" width="12.28515625" customWidth="1"/>
    <col min="15875" max="15875" width="9.28515625" bestFit="1" customWidth="1"/>
    <col min="15876" max="15876" width="9.28515625" customWidth="1"/>
    <col min="15877" max="15878" width="9.28515625" bestFit="1" customWidth="1"/>
    <col min="15879" max="15879" width="9.28515625" customWidth="1"/>
    <col min="15880" max="15880" width="9.28515625" bestFit="1" customWidth="1"/>
    <col min="15881" max="15883" width="9.28515625" customWidth="1"/>
    <col min="15884" max="15885" width="13.5703125" customWidth="1"/>
    <col min="15886" max="15886" width="11.7109375" bestFit="1" customWidth="1"/>
    <col min="15888" max="15888" width="9.140625" customWidth="1"/>
    <col min="16118" max="16118" width="6.7109375" bestFit="1" customWidth="1"/>
    <col min="16119" max="16119" width="11.42578125" customWidth="1"/>
    <col min="16121" max="16121" width="58.7109375" customWidth="1"/>
    <col min="16122" max="16122" width="9.28515625" bestFit="1" customWidth="1"/>
    <col min="16123" max="16123" width="9.28515625" customWidth="1"/>
    <col min="16124" max="16124" width="10.140625" bestFit="1" customWidth="1"/>
    <col min="16125" max="16125" width="9.28515625" bestFit="1" customWidth="1"/>
    <col min="16126" max="16126" width="9.28515625" customWidth="1"/>
    <col min="16127" max="16128" width="9.28515625" bestFit="1" customWidth="1"/>
    <col min="16129" max="16129" width="9.28515625" customWidth="1"/>
    <col min="16130" max="16130" width="12.28515625" customWidth="1"/>
    <col min="16131" max="16131" width="9.28515625" bestFit="1" customWidth="1"/>
    <col min="16132" max="16132" width="9.28515625" customWidth="1"/>
    <col min="16133" max="16134" width="9.28515625" bestFit="1" customWidth="1"/>
    <col min="16135" max="16135" width="9.28515625" customWidth="1"/>
    <col min="16136" max="16136" width="9.28515625" bestFit="1" customWidth="1"/>
    <col min="16137" max="16139" width="9.28515625" customWidth="1"/>
    <col min="16140" max="16141" width="13.5703125" customWidth="1"/>
    <col min="16142" max="16142" width="11.7109375" bestFit="1" customWidth="1"/>
    <col min="16144" max="16144" width="9.140625" customWidth="1"/>
  </cols>
  <sheetData>
    <row r="1" spans="1:37">
      <c r="B1">
        <f>Сток!B1</f>
        <v>2026</v>
      </c>
      <c r="Q1" s="1"/>
      <c r="R1" s="1"/>
      <c r="S1" s="1"/>
      <c r="T1" s="1"/>
      <c r="U1" s="1"/>
      <c r="V1" s="1"/>
      <c r="Z1" s="1"/>
      <c r="AA1" s="1" t="s">
        <v>38</v>
      </c>
      <c r="AB1" s="1">
        <v>23</v>
      </c>
      <c r="AD1" s="37">
        <f>AB1/AB2</f>
        <v>1.7692307692307692</v>
      </c>
      <c r="AF1" s="75" t="s">
        <v>53</v>
      </c>
      <c r="AG1" s="74" t="e">
        <f>AD2/88</f>
        <v>#VALUE!</v>
      </c>
    </row>
    <row r="2" spans="1:37">
      <c r="B2" s="32" t="s">
        <v>113</v>
      </c>
      <c r="D2" t="s">
        <v>23</v>
      </c>
      <c r="Q2" s="1"/>
      <c r="R2" s="1"/>
      <c r="S2" s="1">
        <v>69.5</v>
      </c>
      <c r="T2" s="18"/>
      <c r="U2" s="1"/>
      <c r="V2" s="1"/>
      <c r="X2" s="1"/>
      <c r="Z2" s="38">
        <f>Бишкек!W2+'Джалал-Абад'!W2+' Кара-Балта'!W2+' Каракол'!W2+Ош!W2+Талас!W2+Токмок!W2+'Чолпон-Ата'!W2</f>
        <v>0.99999999999999989</v>
      </c>
      <c r="AA2" s="38" t="s">
        <v>98</v>
      </c>
      <c r="AB2" s="1">
        <v>13</v>
      </c>
      <c r="AD2" s="70" t="e">
        <f>SUMPRODUCT(AD5:AD56,AG5:AG53)</f>
        <v>#VALUE!</v>
      </c>
    </row>
    <row r="3" spans="1:37" ht="69" customHeight="1">
      <c r="A3" s="99" t="s">
        <v>1</v>
      </c>
      <c r="B3" s="99" t="s">
        <v>2</v>
      </c>
      <c r="C3" s="3" t="s">
        <v>3</v>
      </c>
      <c r="D3" s="4" t="s">
        <v>4</v>
      </c>
      <c r="E3" s="132" t="s">
        <v>5</v>
      </c>
      <c r="F3" s="133"/>
      <c r="G3" s="134"/>
      <c r="H3" s="132" t="s">
        <v>6</v>
      </c>
      <c r="I3" s="133"/>
      <c r="J3" s="134"/>
      <c r="K3" s="132" t="s">
        <v>7</v>
      </c>
      <c r="L3" s="133"/>
      <c r="M3" s="134"/>
      <c r="N3" s="132" t="s">
        <v>8</v>
      </c>
      <c r="O3" s="133"/>
      <c r="P3" s="134"/>
      <c r="Q3" s="132" t="s">
        <v>24</v>
      </c>
      <c r="R3" s="133"/>
      <c r="S3" s="134"/>
      <c r="T3" s="139" t="s">
        <v>9</v>
      </c>
      <c r="U3" s="140"/>
      <c r="V3" s="141"/>
      <c r="X3" s="1"/>
      <c r="Z3" s="111" t="s">
        <v>35</v>
      </c>
      <c r="AA3" s="39" t="s">
        <v>36</v>
      </c>
      <c r="AB3" s="39" t="s">
        <v>37</v>
      </c>
      <c r="AD3" s="111" t="s">
        <v>40</v>
      </c>
      <c r="AE3" s="39" t="s">
        <v>41</v>
      </c>
      <c r="AF3" s="39" t="s">
        <v>42</v>
      </c>
      <c r="AG3" s="68" t="s">
        <v>51</v>
      </c>
      <c r="AI3" s="72" t="s">
        <v>52</v>
      </c>
    </row>
    <row r="4" spans="1:37" ht="38.25">
      <c r="A4" s="109"/>
      <c r="B4" s="102"/>
      <c r="C4" s="5"/>
      <c r="D4" s="6"/>
      <c r="E4" s="112" t="s">
        <v>10</v>
      </c>
      <c r="F4" s="112" t="s">
        <v>11</v>
      </c>
      <c r="G4" s="112" t="s">
        <v>12</v>
      </c>
      <c r="H4" s="112" t="s">
        <v>10</v>
      </c>
      <c r="I4" s="112" t="s">
        <v>11</v>
      </c>
      <c r="J4" s="112" t="s">
        <v>12</v>
      </c>
      <c r="K4" s="113" t="s">
        <v>10</v>
      </c>
      <c r="L4" s="112" t="s">
        <v>11</v>
      </c>
      <c r="M4" s="112" t="s">
        <v>12</v>
      </c>
      <c r="N4" s="112" t="s">
        <v>10</v>
      </c>
      <c r="O4" s="112" t="s">
        <v>11</v>
      </c>
      <c r="P4" s="112" t="s">
        <v>12</v>
      </c>
      <c r="Q4" s="112" t="s">
        <v>10</v>
      </c>
      <c r="R4" s="112" t="s">
        <v>11</v>
      </c>
      <c r="S4" s="33" t="s">
        <v>25</v>
      </c>
      <c r="T4" s="111" t="s">
        <v>10</v>
      </c>
      <c r="U4" s="111" t="s">
        <v>11</v>
      </c>
      <c r="V4" s="111" t="s">
        <v>12</v>
      </c>
      <c r="X4" s="11" t="s">
        <v>13</v>
      </c>
      <c r="Z4" s="111" t="s">
        <v>11</v>
      </c>
      <c r="AA4" s="111" t="s">
        <v>11</v>
      </c>
      <c r="AB4" s="111" t="s">
        <v>11</v>
      </c>
      <c r="AD4" s="111" t="s">
        <v>11</v>
      </c>
      <c r="AE4" s="111" t="s">
        <v>11</v>
      </c>
      <c r="AF4" s="111" t="s">
        <v>43</v>
      </c>
      <c r="AG4" s="69"/>
      <c r="AI4" s="73"/>
    </row>
    <row r="5" spans="1:37">
      <c r="A5" s="110">
        <v>1</v>
      </c>
      <c r="B5" s="106">
        <v>1401515</v>
      </c>
      <c r="C5" s="100">
        <v>13599</v>
      </c>
      <c r="D5" s="13" t="s">
        <v>58</v>
      </c>
      <c r="E5" s="14">
        <f>Бишкек!E5+'Джалал-Абад'!E5+' Кара-Балта'!E5+' Каракол'!E5+Ош!E5+Талас!E5+Токмок!E5+'Чолпон-Ата'!E5</f>
        <v>258</v>
      </c>
      <c r="F5" s="14">
        <f>Бишкек!F5+'Джалал-Абад'!F5+' Кара-Балта'!F5+' Каракол'!F5+Ош!F5+Талас!F5+Токмок!F5+'Чолпон-Ата'!F5</f>
        <v>21.5</v>
      </c>
      <c r="G5" s="14">
        <f>Бишкек!G5+'Джалал-Абад'!G5+' Кара-Балта'!G5+' Каракол'!G5+Ош!G5+Талас!G5+Токмок!G5+'Чолпон-Ата'!G5</f>
        <v>27090</v>
      </c>
      <c r="H5" s="14">
        <f>Бишкек!H5+'Джалал-Абад'!H5+' Кара-Балта'!H5+' Каракол'!H5+Ош!H5+Талас!H5+Токмок!H5+'Чолпон-Ата'!H5</f>
        <v>978</v>
      </c>
      <c r="I5" s="14">
        <f>Бишкек!I5+'Джалал-Абад'!I5+' Кара-Балта'!I5+' Каракол'!I5+Ош!I5+Талас!I5+Токмок!I5+'Чолпон-Ата'!I5</f>
        <v>81.499999999999986</v>
      </c>
      <c r="J5" s="14">
        <f>Бишкек!J5+'Джалал-Абад'!J5+' Кара-Балта'!J5+' Каракол'!J5+Ош!J5+Талас!J5+Токмок!J5+'Чолпон-Ата'!J5</f>
        <v>100640.4</v>
      </c>
      <c r="K5" s="14">
        <f>Бишкек!K5+'Джалал-Абад'!K5+' Кара-Балта'!K5+' Каракол'!K5+Ош!K5+Талас!K5+Токмок!K5+'Чолпон-Ата'!K5</f>
        <v>32</v>
      </c>
      <c r="L5" s="14">
        <f>Бишкек!L5+'Джалал-Абад'!L5+' Кара-Балта'!L5+' Каракол'!L5+Ош!L5+Талас!L5+Токмок!L5+'Чолпон-Ата'!L5</f>
        <v>2.6666666666666665</v>
      </c>
      <c r="M5" s="14">
        <f>Бишкек!M5+'Джалал-Абад'!M5+' Кара-Балта'!M5+' Каракол'!M5+Ош!M5+Талас!M5+Токмок!M5+'Чолпон-Ата'!M5</f>
        <v>3228.75</v>
      </c>
      <c r="N5" s="14">
        <f>Бишкек!N5+'Джалал-Абад'!N5+' Кара-Балта'!N5+' Каракол'!N5+Ош!N5+Талас!N5+Токмок!N5+'Чолпон-Ата'!N5</f>
        <v>384</v>
      </c>
      <c r="O5" s="14">
        <f>Бишкек!O5+'Джалал-Абад'!O5+' Кара-Балта'!O5+' Каракол'!O5+Ош!O5+Талас!O5+Токмок!O5+'Чолпон-Ата'!O5</f>
        <v>32</v>
      </c>
      <c r="P5" s="14">
        <f>Бишкек!P5+'Джалал-Абад'!P5+' Кара-Балта'!P5+' Каракол'!P5+Ош!P5+Талас!P5+Токмок!P5+'Чолпон-Ата'!P5</f>
        <v>40014.85</v>
      </c>
      <c r="Q5" s="14"/>
      <c r="R5" s="15">
        <f t="shared" ref="R5" si="0">Q5/$X5</f>
        <v>0</v>
      </c>
      <c r="S5" s="15"/>
      <c r="T5" s="16">
        <f>E5+H5+K5+N5+Q5</f>
        <v>1652</v>
      </c>
      <c r="U5" s="16">
        <f>T5/$X5</f>
        <v>137.66666666666666</v>
      </c>
      <c r="V5" s="17">
        <f>G5+J5+M5+P5+S5</f>
        <v>170974</v>
      </c>
      <c r="W5" s="80"/>
      <c r="X5">
        <v>12</v>
      </c>
      <c r="Y5" s="31"/>
      <c r="Z5" s="36">
        <v>195.29152105940796</v>
      </c>
      <c r="AA5" s="36">
        <f>Z5-U5</f>
        <v>57.624854392741298</v>
      </c>
      <c r="AB5" s="40">
        <f>U5/Z5-1</f>
        <v>-0.29507094870346029</v>
      </c>
      <c r="AD5" s="36">
        <f>Бишкек!AA5+'Джалал-Абад'!AA5+' Кара-Балта'!AA5+' Каракол'!AA5+Ош!AA5+Талас!AA5+Токмок!AA5+'Чолпон-Ата'!AA5</f>
        <v>482.41666666666669</v>
      </c>
      <c r="AE5" s="36">
        <f>U5/$AB$2</f>
        <v>10.589743589743589</v>
      </c>
      <c r="AF5" s="36">
        <f>IF(AE5=0,0,AD5/AE5)</f>
        <v>45.555084745762713</v>
      </c>
      <c r="AG5" s="69">
        <v>1260</v>
      </c>
      <c r="AH5" s="82">
        <v>94</v>
      </c>
      <c r="AI5" s="73">
        <f>AG5*AD5</f>
        <v>607845</v>
      </c>
      <c r="AJ5" s="80"/>
      <c r="AK5" s="31"/>
    </row>
    <row r="6" spans="1:37">
      <c r="A6" s="110">
        <v>2</v>
      </c>
      <c r="B6" s="107">
        <v>1401015</v>
      </c>
      <c r="C6" s="100">
        <v>13594</v>
      </c>
      <c r="D6" s="13" t="s">
        <v>93</v>
      </c>
      <c r="E6" s="14">
        <f>Бишкек!E6+'Джалал-Абад'!E6+' Кара-Балта'!E6+' Каракол'!E6+Ош!E6+Талас!E6+Токмок!E6+'Чолпон-Ата'!E6</f>
        <v>1071</v>
      </c>
      <c r="F6" s="14">
        <f>Бишкек!F6+'Джалал-Абад'!F6+' Кара-Балта'!F6+' Каракол'!F6+Ош!F6+Талас!F6+Токмок!F6+'Чолпон-Ата'!F6</f>
        <v>76.499999999999986</v>
      </c>
      <c r="G6" s="14">
        <f>Бишкек!G6+'Джалал-Абад'!G6+' Кара-Балта'!G6+' Каракол'!G6+Ош!G6+Талас!G6+Токмок!G6+'Чолпон-Ата'!G6</f>
        <v>240974.72</v>
      </c>
      <c r="H6" s="14">
        <f>Бишкек!H6+'Джалал-Абад'!H6+' Кара-Балта'!H6+' Каракол'!H6+Ош!H6+Талас!H6+Токмок!H6+'Чолпон-Ата'!H6</f>
        <v>966</v>
      </c>
      <c r="I6" s="14">
        <f>Бишкек!I6+'Джалал-Абад'!I6+' Кара-Балта'!I6+' Каракол'!I6+Ош!I6+Талас!I6+Токмок!I6+'Чолпон-Ата'!I6</f>
        <v>69</v>
      </c>
      <c r="J6" s="14">
        <f>Бишкек!J6+'Джалал-Абад'!J6+' Кара-Балта'!J6+' Каракол'!J6+Ош!J6+Талас!J6+Токмок!J6+'Чолпон-Ата'!J6</f>
        <v>212766.75</v>
      </c>
      <c r="K6" s="14">
        <f>Бишкек!K6+'Джалал-Абад'!K6+' Кара-Балта'!K6+' Каракол'!K6+Ош!K6+Талас!K6+Токмок!K6+'Чолпон-Ата'!K6</f>
        <v>139</v>
      </c>
      <c r="L6" s="14">
        <f>Бишкек!L6+'Джалал-Абад'!L6+' Кара-Балта'!L6+' Каракол'!L6+Ош!L6+Талас!L6+Токмок!L6+'Чолпон-Ата'!L6</f>
        <v>9.9285714285714288</v>
      </c>
      <c r="M6" s="14">
        <f>Бишкек!M6+'Джалал-Абад'!M6+' Кара-Балта'!M6+' Каракол'!M6+Ош!M6+Талас!M6+Токмок!M6+'Чолпон-Ата'!M6</f>
        <v>29853</v>
      </c>
      <c r="N6" s="14">
        <f>Бишкек!N6+'Джалал-Абад'!N6+' Кара-Балта'!N6+' Каракол'!N6+Ош!N6+Талас!N6+Токмок!N6+'Чолпон-Ата'!N6</f>
        <v>214</v>
      </c>
      <c r="O6" s="14">
        <f>Бишкек!O6+'Джалал-Абад'!O6+' Кара-Балта'!O6+' Каракол'!O6+Ош!O6+Талас!O6+Токмок!O6+'Чолпон-Ата'!O6</f>
        <v>15.285714285714285</v>
      </c>
      <c r="P6" s="14">
        <f>Бишкек!P6+'Джалал-Абад'!P6+' Кара-Балта'!P6+' Каракол'!P6+Ош!P6+Талас!P6+Токмок!P6+'Чолпон-Ата'!P6</f>
        <v>48087</v>
      </c>
      <c r="Q6" s="14"/>
      <c r="R6" s="15">
        <f t="shared" ref="R6:R15" si="1">Q6/$X6</f>
        <v>0</v>
      </c>
      <c r="S6" s="15"/>
      <c r="T6" s="16">
        <f t="shared" ref="T6:T15" si="2">E6+H6+K6+N6+Q6</f>
        <v>2390</v>
      </c>
      <c r="U6" s="16">
        <f t="shared" ref="U6:U15" si="3">T6/$X6</f>
        <v>170.71428571428572</v>
      </c>
      <c r="V6" s="17">
        <f t="shared" ref="V6:V15" si="4">G6+J6+M6+P6+S6</f>
        <v>531681.47</v>
      </c>
      <c r="W6" s="80"/>
      <c r="X6">
        <v>14</v>
      </c>
      <c r="Y6" s="31"/>
      <c r="Z6" s="36">
        <v>254.56359292395283</v>
      </c>
      <c r="AA6" s="36">
        <f t="shared" ref="AA6:AA58" si="5">Z6-U6</f>
        <v>83.849307209667103</v>
      </c>
      <c r="AB6" s="40">
        <f t="shared" ref="AB6:AB51" si="6">U6/Z6-1</f>
        <v>-0.32938452135500718</v>
      </c>
      <c r="AD6" s="36">
        <f>Бишкек!AA6+'Джалал-Абад'!AA6+' Кара-Балта'!AA6+' Каракол'!AA6+Ош!AA6+Талас!AA6+Токмок!AA6+'Чолпон-Ата'!AA6</f>
        <v>388.35714285714289</v>
      </c>
      <c r="AE6" s="36">
        <f t="shared" ref="AE6:AE56" si="7">U6/$AB$2</f>
        <v>13.131868131868133</v>
      </c>
      <c r="AF6" s="36">
        <f t="shared" ref="AF6:AF45" si="8">IF(AE6=0,0,AD6/AE6)</f>
        <v>29.573640167364015</v>
      </c>
      <c r="AG6" s="69">
        <v>3150</v>
      </c>
      <c r="AH6" s="82">
        <v>205</v>
      </c>
      <c r="AI6" s="73">
        <f t="shared" ref="AI6:AI51" si="9">AG6*AD6</f>
        <v>1223325</v>
      </c>
      <c r="AK6" s="31"/>
    </row>
    <row r="7" spans="1:37">
      <c r="A7" s="110">
        <v>3</v>
      </c>
      <c r="B7" s="107">
        <v>1401520</v>
      </c>
      <c r="C7" s="100">
        <v>13600</v>
      </c>
      <c r="D7" s="13" t="s">
        <v>59</v>
      </c>
      <c r="E7" s="14">
        <f>Бишкек!E7+'Джалал-Абад'!E7+' Кара-Балта'!E7+' Каракол'!E7+Ош!E7+Талас!E7+Токмок!E7+'Чолпон-Ата'!E7</f>
        <v>611</v>
      </c>
      <c r="F7" s="14">
        <f>Бишкек!F7+'Джалал-Абад'!F7+' Кара-Балта'!F7+' Каракол'!F7+Ош!F7+Талас!F7+Токмок!F7+'Чолпон-Ата'!F7</f>
        <v>50.916666666666679</v>
      </c>
      <c r="G7" s="14">
        <f>Бишкек!G7+'Джалал-Абад'!G7+' Кара-Балта'!G7+' Каракол'!G7+Ош!G7+Талас!G7+Токмок!G7+'Чолпон-Ата'!G7</f>
        <v>64155</v>
      </c>
      <c r="H7" s="14">
        <f>Бишкек!H7+'Джалал-Абад'!H7+' Кара-Балта'!H7+' Каракол'!H7+Ош!H7+Талас!H7+Токмок!H7+'Чолпон-Ата'!H7</f>
        <v>1305</v>
      </c>
      <c r="I7" s="14">
        <f>Бишкек!I7+'Джалал-Абад'!I7+' Кара-Балта'!I7+' Каракол'!I7+Ош!I7+Талас!I7+Токмок!I7+'Чолпон-Ата'!I7</f>
        <v>108.75</v>
      </c>
      <c r="J7" s="14">
        <f>Бишкек!J7+'Джалал-Абад'!J7+' Кара-Балта'!J7+' Каракол'!J7+Ош!J7+Талас!J7+Токмок!J7+'Чолпон-Ата'!J7</f>
        <v>134776.95000000001</v>
      </c>
      <c r="K7" s="14">
        <f>Бишкек!K7+'Джалал-Абад'!K7+' Кара-Балта'!K7+' Каракол'!K7+Ош!K7+Талас!K7+Токмок!K7+'Чолпон-Ата'!K7</f>
        <v>31</v>
      </c>
      <c r="L7" s="14">
        <f>Бишкек!L7+'Джалал-Абад'!L7+' Кара-Балта'!L7+' Каракол'!L7+Ош!L7+Талас!L7+Токмок!L7+'Чолпон-Ата'!L7</f>
        <v>2.583333333333333</v>
      </c>
      <c r="M7" s="14">
        <f>Бишкек!M7+'Джалал-Абад'!M7+' Кара-Балта'!M7+' Каракол'!M7+Ош!M7+Талас!M7+Токмок!M7+'Чолпон-Ата'!M7</f>
        <v>3129</v>
      </c>
      <c r="N7" s="14">
        <f>Бишкек!N7+'Джалал-Абад'!N7+' Кара-Балта'!N7+' Каракол'!N7+Ош!N7+Талас!N7+Токмок!N7+'Чолпон-Ата'!N7</f>
        <v>414</v>
      </c>
      <c r="O7" s="14">
        <f>Бишкек!O7+'Джалал-Абад'!O7+' Кара-Балта'!O7+' Каракол'!O7+Ош!O7+Талас!O7+Токмок!O7+'Чолпон-Ата'!O7</f>
        <v>34.5</v>
      </c>
      <c r="P7" s="14">
        <f>Бишкек!P7+'Джалал-Абад'!P7+' Кара-Балта'!P7+' Каракол'!P7+Ош!P7+Талас!P7+Токмок!P7+'Чолпон-Ата'!P7</f>
        <v>43237.2</v>
      </c>
      <c r="Q7" s="14"/>
      <c r="R7" s="15">
        <f t="shared" si="1"/>
        <v>0</v>
      </c>
      <c r="S7" s="15"/>
      <c r="T7" s="16">
        <f t="shared" si="2"/>
        <v>2361</v>
      </c>
      <c r="U7" s="16">
        <f t="shared" si="3"/>
        <v>196.75</v>
      </c>
      <c r="V7" s="17">
        <f t="shared" si="4"/>
        <v>245298.15000000002</v>
      </c>
      <c r="W7" s="80"/>
      <c r="X7">
        <v>12</v>
      </c>
      <c r="Y7" s="31"/>
      <c r="Z7" s="36">
        <v>257.31101710502094</v>
      </c>
      <c r="AA7" s="36">
        <f t="shared" si="5"/>
        <v>60.561017105020937</v>
      </c>
      <c r="AB7" s="40">
        <f t="shared" si="6"/>
        <v>-0.23536115082201514</v>
      </c>
      <c r="AD7" s="36">
        <f>Бишкек!AA7+'Джалал-Абад'!AA7+' Кара-Балта'!AA7+' Каракол'!AA7+Ош!AA7+Талас!AA7+Токмок!AA7+'Чолпон-Ата'!AA7</f>
        <v>593.91666666666674</v>
      </c>
      <c r="AE7" s="36">
        <f t="shared" si="7"/>
        <v>15.134615384615385</v>
      </c>
      <c r="AF7" s="36">
        <f t="shared" si="8"/>
        <v>39.242270224481153</v>
      </c>
      <c r="AG7" s="69">
        <v>1260</v>
      </c>
      <c r="AH7" s="82">
        <v>94</v>
      </c>
      <c r="AI7" s="73">
        <f t="shared" si="9"/>
        <v>748335.00000000012</v>
      </c>
      <c r="AK7" s="31"/>
    </row>
    <row r="8" spans="1:37">
      <c r="A8" s="110">
        <v>4</v>
      </c>
      <c r="B8" s="107">
        <v>1401020</v>
      </c>
      <c r="C8" s="100">
        <v>13595</v>
      </c>
      <c r="D8" s="13" t="s">
        <v>60</v>
      </c>
      <c r="E8" s="14">
        <f>Бишкек!E8+'Джалал-Абад'!E8+' Кара-Балта'!E8+' Каракол'!E8+Ош!E8+Талас!E8+Токмок!E8+'Чолпон-Ата'!E8</f>
        <v>1471</v>
      </c>
      <c r="F8" s="14">
        <f>Бишкек!F8+'Джалал-Абад'!F8+' Кара-Балта'!F8+' Каракол'!F8+Ош!F8+Талас!F8+Токмок!F8+'Чолпон-Ата'!F8</f>
        <v>105.07142857142857</v>
      </c>
      <c r="G8" s="14">
        <f>Бишкек!G8+'Джалал-Абад'!G8+' Кара-Балта'!G8+' Каракол'!G8+Ош!G8+Талас!G8+Токмок!G8+'Чолпон-Ата'!G8</f>
        <v>330974.82</v>
      </c>
      <c r="H8" s="14">
        <f>Бишкек!H8+'Джалал-Абад'!H8+' Кара-Балта'!H8+' Каракол'!H8+Ош!H8+Талас!H8+Токмок!H8+'Чолпон-Ата'!H8</f>
        <v>1306</v>
      </c>
      <c r="I8" s="14">
        <f>Бишкек!I8+'Джалал-Абад'!I8+' Кара-Балта'!I8+' Каракол'!I8+Ош!I8+Талас!I8+Токмок!I8+'Чолпон-Ата'!I8</f>
        <v>93.285714285714292</v>
      </c>
      <c r="J8" s="14">
        <f>Бишкек!J8+'Джалал-Абад'!J8+' Кара-Балта'!J8+' Каракол'!J8+Ош!J8+Талас!J8+Токмок!J8+'Чолпон-Ата'!J8</f>
        <v>288508.5</v>
      </c>
      <c r="K8" s="14">
        <f>Бишкек!K8+'Джалал-Абад'!K8+' Кара-Балта'!K8+' Каракол'!K8+Ош!K8+Талас!K8+Токмок!K8+'Чолпон-Ата'!K8</f>
        <v>141</v>
      </c>
      <c r="L8" s="14">
        <f>Бишкек!L8+'Джалал-Абад'!L8+' Кара-Балта'!L8+' Каракол'!L8+Ош!L8+Талас!L8+Токмок!L8+'Чолпон-Ата'!L8</f>
        <v>10.071428571428571</v>
      </c>
      <c r="M8" s="14">
        <f>Бишкек!M8+'Джалал-Абад'!M8+' Кара-Балта'!M8+' Каракол'!M8+Ош!M8+Талас!M8+Токмок!M8+'Чолпон-Ата'!M8</f>
        <v>30291.75</v>
      </c>
      <c r="N8" s="14">
        <f>Бишкек!N8+'Джалал-Абад'!N8+' Кара-Балта'!N8+' Каракол'!N8+Ош!N8+Талас!N8+Токмок!N8+'Чолпон-Ата'!N8</f>
        <v>725</v>
      </c>
      <c r="O8" s="14">
        <f>Бишкек!O8+'Джалал-Абад'!O8+' Кара-Балта'!O8+' Каракол'!O8+Ош!O8+Талас!O8+Токмок!O8+'Чолпон-Ата'!O8</f>
        <v>51.785714285714278</v>
      </c>
      <c r="P8" s="14">
        <f>Бишкек!P8+'Джалал-Абад'!P8+' Кара-Балта'!P8+' Каракол'!P8+Ош!P8+Талас!P8+Токмок!P8+'Чолпон-Ата'!P8</f>
        <v>158252</v>
      </c>
      <c r="Q8" s="14"/>
      <c r="R8" s="15">
        <f t="shared" si="1"/>
        <v>0</v>
      </c>
      <c r="S8" s="15"/>
      <c r="T8" s="16">
        <f t="shared" si="2"/>
        <v>3643</v>
      </c>
      <c r="U8" s="16">
        <f t="shared" si="3"/>
        <v>260.21428571428572</v>
      </c>
      <c r="V8" s="17">
        <f t="shared" si="4"/>
        <v>808027.07000000007</v>
      </c>
      <c r="W8" s="80"/>
      <c r="X8">
        <v>14</v>
      </c>
      <c r="Y8" s="31"/>
      <c r="Z8" s="36">
        <v>350.07625050833667</v>
      </c>
      <c r="AA8" s="36">
        <f t="shared" si="5"/>
        <v>89.861964794050948</v>
      </c>
      <c r="AB8" s="40">
        <f t="shared" si="6"/>
        <v>-0.25669254816219245</v>
      </c>
      <c r="AD8" s="36">
        <f>Бишкек!AA8+'Джалал-Абад'!AA8+' Кара-Балта'!AA8+' Каракол'!AA8+Ош!AA8+Талас!AA8+Токмок!AA8+'Чолпон-Ата'!AA8</f>
        <v>513.78571428571433</v>
      </c>
      <c r="AE8" s="36">
        <f t="shared" si="7"/>
        <v>20.016483516483518</v>
      </c>
      <c r="AF8" s="36">
        <f t="shared" si="8"/>
        <v>25.668130661542683</v>
      </c>
      <c r="AG8" s="69">
        <v>3150</v>
      </c>
      <c r="AH8" s="82">
        <v>205</v>
      </c>
      <c r="AI8" s="73">
        <f t="shared" si="9"/>
        <v>1618425.0000000002</v>
      </c>
      <c r="AJ8" s="80"/>
      <c r="AK8" s="31"/>
    </row>
    <row r="9" spans="1:37">
      <c r="A9" s="110">
        <v>5</v>
      </c>
      <c r="B9" s="107">
        <v>1402070</v>
      </c>
      <c r="C9" s="100">
        <v>19809</v>
      </c>
      <c r="D9" s="13" t="s">
        <v>61</v>
      </c>
      <c r="E9" s="14">
        <f>Бишкек!E9+'Джалал-Абад'!E9+' Кара-Балта'!E9+' Каракол'!E9+Ош!E9+Талас!E9+Токмок!E9+'Чолпон-Ата'!E9</f>
        <v>266</v>
      </c>
      <c r="F9" s="14">
        <f>Бишкек!F9+'Джалал-Абад'!F9+' Кара-Балта'!F9+' Каракол'!F9+Ош!F9+Талас!F9+Токмок!F9+'Чолпон-Ата'!F9</f>
        <v>19</v>
      </c>
      <c r="G9" s="14">
        <f>Бишкек!G9+'Джалал-Абад'!G9+' Кара-Балта'!G9+' Каракол'!G9+Ош!G9+Талас!G9+Токмок!G9+'Чолпон-Ата'!G9</f>
        <v>59850</v>
      </c>
      <c r="H9" s="14">
        <f>Бишкек!H9+'Джалал-Абад'!H9+' Кара-Балта'!H9+' Каракол'!H9+Ош!H9+Талас!H9+Токмок!H9+'Чолпон-Ата'!H9</f>
        <v>1028</v>
      </c>
      <c r="I9" s="14">
        <f>Бишкек!I9+'Джалал-Абад'!I9+' Кара-Балта'!I9+' Каракол'!I9+Ош!I9+Талас!I9+Токмок!I9+'Чолпон-Ата'!I9</f>
        <v>73.428571428571431</v>
      </c>
      <c r="J9" s="14">
        <f>Бишкек!J9+'Джалал-Абад'!J9+' Кара-Балта'!J9+' Каракол'!J9+Ош!J9+Талас!J9+Токмок!J9+'Чолпон-Ата'!J9</f>
        <v>226174.5</v>
      </c>
      <c r="K9" s="14">
        <f>Бишкек!K9+'Джалал-Абад'!K9+' Кара-Балта'!K9+' Каракол'!K9+Ош!K9+Талас!K9+Токмок!K9+'Чолпон-Ата'!K9</f>
        <v>148</v>
      </c>
      <c r="L9" s="14">
        <f>Бишкек!L9+'Джалал-Абад'!L9+' Кара-Балта'!L9+' Каракол'!L9+Ош!L9+Талас!L9+Токмок!L9+'Чолпон-Ата'!L9</f>
        <v>10.571428571428571</v>
      </c>
      <c r="M9" s="14">
        <f>Бишкек!M9+'Джалал-Абад'!M9+' Кара-Балта'!M9+' Каракол'!M9+Ош!M9+Талас!M9+Токмок!M9+'Чолпон-Ата'!M9</f>
        <v>31788</v>
      </c>
      <c r="N9" s="14">
        <f>Бишкек!N9+'Джалал-Абад'!N9+' Кара-Балта'!N9+' Каракол'!N9+Ош!N9+Талас!N9+Токмок!N9+'Чолпон-Ата'!N9</f>
        <v>521</v>
      </c>
      <c r="O9" s="14">
        <f>Бишкек!O9+'Джалал-Абад'!O9+' Кара-Балта'!O9+' Каракол'!O9+Ош!O9+Талас!O9+Токмок!O9+'Чолпон-Ата'!O9</f>
        <v>37.214285714285715</v>
      </c>
      <c r="P9" s="14">
        <f>Бишкек!P9+'Джалал-Абад'!P9+' Кара-Балта'!P9+' Каракол'!P9+Ош!P9+Талас!P9+Токмок!P9+'Чолпон-Ата'!P9</f>
        <v>116667</v>
      </c>
      <c r="Q9" s="14"/>
      <c r="R9" s="15">
        <f t="shared" si="1"/>
        <v>0</v>
      </c>
      <c r="S9" s="15"/>
      <c r="T9" s="16">
        <f t="shared" si="2"/>
        <v>1963</v>
      </c>
      <c r="U9" s="16">
        <f t="shared" si="3"/>
        <v>140.21428571428572</v>
      </c>
      <c r="V9" s="17">
        <f t="shared" si="4"/>
        <v>434479.5</v>
      </c>
      <c r="W9" s="80"/>
      <c r="X9">
        <v>14</v>
      </c>
      <c r="Y9" s="31"/>
      <c r="Z9" s="36">
        <v>167.13094753965015</v>
      </c>
      <c r="AA9" s="36">
        <f t="shared" si="5"/>
        <v>26.916661825364429</v>
      </c>
      <c r="AB9" s="40">
        <f t="shared" si="6"/>
        <v>-0.1610513326323284</v>
      </c>
      <c r="AD9" s="36">
        <f>Бишкек!AA9+'Джалал-Абад'!AA9+' Кара-Балта'!AA9+' Каракол'!AA9+Ош!AA9+Талас!AA9+Токмок!AA9+'Чолпон-Ата'!AA9</f>
        <v>338.99999999999994</v>
      </c>
      <c r="AE9" s="36">
        <f t="shared" si="7"/>
        <v>10.785714285714286</v>
      </c>
      <c r="AF9" s="36">
        <f t="shared" si="8"/>
        <v>31.430463576158932</v>
      </c>
      <c r="AG9" s="69">
        <v>3150</v>
      </c>
      <c r="AH9" s="82">
        <v>205</v>
      </c>
      <c r="AI9" s="73">
        <f t="shared" si="9"/>
        <v>1067849.9999999998</v>
      </c>
      <c r="AK9" s="31"/>
    </row>
    <row r="10" spans="1:37">
      <c r="A10" s="110">
        <v>6</v>
      </c>
      <c r="B10" s="107">
        <v>1401505</v>
      </c>
      <c r="C10" s="100">
        <v>13597</v>
      </c>
      <c r="D10" s="89" t="s">
        <v>62</v>
      </c>
      <c r="E10" s="14">
        <f>Бишкек!E10+'Джалал-Абад'!E10+' Кара-Балта'!E10+' Каракол'!E10+Ош!E10+Талас!E10+Токмок!E10+'Чолпон-Ата'!E10</f>
        <v>453</v>
      </c>
      <c r="F10" s="14">
        <f>Бишкек!F10+'Джалал-Абад'!F10+' Кара-Балта'!F10+' Каракол'!F10+Ош!F10+Талас!F10+Токмок!F10+'Чолпон-Ата'!F10</f>
        <v>37.75</v>
      </c>
      <c r="G10" s="14">
        <f>Бишкек!G10+'Джалал-Абад'!G10+' Кара-Балта'!G10+' Каракол'!G10+Ош!G10+Талас!G10+Токмок!G10+'Чолпон-Ата'!G10</f>
        <v>47565</v>
      </c>
      <c r="H10" s="14">
        <f>Бишкек!H10+'Джалал-Абад'!H10+' Кара-Балта'!H10+' Каракол'!H10+Ош!H10+Талас!H10+Токмок!H10+'Чолпон-Ата'!H10</f>
        <v>1212</v>
      </c>
      <c r="I10" s="14">
        <f>Бишкек!I10+'Джалал-Абад'!I10+' Кара-Балта'!I10+' Каракол'!I10+Ош!I10+Талас!I10+Токмок!I10+'Чолпон-Ата'!I10</f>
        <v>100.99999999999999</v>
      </c>
      <c r="J10" s="14">
        <f>Бишкек!J10+'Джалал-Абад'!J10+' Кара-Балта'!J10+' Каракол'!J10+Ош!J10+Талас!J10+Токмок!J10+'Чолпон-Ата'!J10</f>
        <v>125385.75</v>
      </c>
      <c r="K10" s="14">
        <f>Бишкек!K10+'Джалал-Абад'!K10+' Кара-Балта'!K10+' Каракол'!K10+Ош!K10+Талас!K10+Токмок!K10+'Чолпон-Ата'!K10</f>
        <v>30</v>
      </c>
      <c r="L10" s="14">
        <f>Бишкек!L10+'Джалал-Абад'!L10+' Кара-Балта'!L10+' Каракол'!L10+Ош!L10+Талас!L10+Токмок!L10+'Чолпон-Ата'!L10</f>
        <v>2.5</v>
      </c>
      <c r="M10" s="14">
        <f>Бишкек!M10+'Джалал-Абад'!M10+' Кара-Балта'!M10+' Каракол'!M10+Ош!M10+Талас!M10+Токмок!M10+'Чолпон-Ата'!M10</f>
        <v>3029.25</v>
      </c>
      <c r="N10" s="14">
        <f>Бишкек!N10+'Джалал-Абад'!N10+' Кара-Балта'!N10+' Каракол'!N10+Ош!N10+Талас!N10+Токмок!N10+'Чолпон-Ата'!N10</f>
        <v>430</v>
      </c>
      <c r="O10" s="14">
        <f>Бишкек!O10+'Джалал-Абад'!O10+' Кара-Балта'!O10+' Каракол'!O10+Ош!O10+Талас!O10+Токмок!O10+'Чолпон-Ата'!O10</f>
        <v>35.833333333333336</v>
      </c>
      <c r="P10" s="14">
        <f>Бишкек!P10+'Джалал-Абад'!P10+' Кара-Балта'!P10+' Каракол'!P10+Ош!P10+Талас!P10+Токмок!P10+'Чолпон-Ата'!P10</f>
        <v>45112.2</v>
      </c>
      <c r="Q10" s="14"/>
      <c r="R10" s="15">
        <f t="shared" si="1"/>
        <v>0</v>
      </c>
      <c r="S10" s="15"/>
      <c r="T10" s="16">
        <f t="shared" si="2"/>
        <v>2125</v>
      </c>
      <c r="U10" s="16">
        <f t="shared" si="3"/>
        <v>177.08333333333334</v>
      </c>
      <c r="V10" s="17">
        <f t="shared" si="4"/>
        <v>221092.2</v>
      </c>
      <c r="W10" s="80"/>
      <c r="X10">
        <v>12</v>
      </c>
      <c r="Y10" s="31"/>
      <c r="Z10" s="36">
        <v>207.46735331984553</v>
      </c>
      <c r="AA10" s="36">
        <f t="shared" si="5"/>
        <v>30.384019986512186</v>
      </c>
      <c r="AB10" s="40">
        <f t="shared" si="6"/>
        <v>-0.14645205378250592</v>
      </c>
      <c r="AD10" s="36">
        <f>Бишкек!AA10+'Джалал-Абад'!AA10+' Кара-Балта'!AA10+' Каракол'!AA10+Ош!AA10+Талас!AA10+Токмок!AA10+'Чолпон-Ата'!AA10</f>
        <v>191.58333333333334</v>
      </c>
      <c r="AE10" s="36">
        <f t="shared" si="7"/>
        <v>13.621794871794872</v>
      </c>
      <c r="AF10" s="36">
        <f t="shared" si="8"/>
        <v>14.064470588235295</v>
      </c>
      <c r="AG10" s="69">
        <v>1260</v>
      </c>
      <c r="AH10" s="82">
        <v>94</v>
      </c>
      <c r="AI10" s="73">
        <f t="shared" si="9"/>
        <v>241395</v>
      </c>
      <c r="AJ10" s="80"/>
      <c r="AK10" s="31"/>
    </row>
    <row r="11" spans="1:37">
      <c r="A11" s="110">
        <v>7</v>
      </c>
      <c r="B11" s="107">
        <v>1401005</v>
      </c>
      <c r="C11" s="100">
        <v>13592</v>
      </c>
      <c r="D11" s="89" t="s">
        <v>63</v>
      </c>
      <c r="E11" s="14">
        <f>Бишкек!E11+'Джалал-Абад'!E11+' Кара-Балта'!E11+' Каракол'!E11+Ош!E11+Талас!E11+Токмок!E11+'Чолпон-Ата'!E11</f>
        <v>754</v>
      </c>
      <c r="F11" s="14">
        <f>Бишкек!F11+'Джалал-Абад'!F11+' Кара-Балта'!F11+' Каракол'!F11+Ош!F11+Талас!F11+Токмок!F11+'Чолпон-Ата'!F11</f>
        <v>53.857142857142854</v>
      </c>
      <c r="G11" s="14">
        <f>Бишкек!G11+'Джалал-Абад'!G11+' Кара-Балта'!G11+' Каракол'!G11+Ош!G11+Талас!G11+Токмок!G11+'Чолпон-Ата'!G11</f>
        <v>169649.81</v>
      </c>
      <c r="H11" s="14">
        <f>Бишкек!H11+'Джалал-Абад'!H11+' Кара-Балта'!H11+' Каракол'!H11+Ош!H11+Талас!H11+Токмок!H11+'Чолпон-Ата'!H11</f>
        <v>1107</v>
      </c>
      <c r="I11" s="14">
        <f>Бишкек!I11+'Джалал-Абад'!I11+' Кара-Балта'!I11+' Каракол'!I11+Ош!I11+Талас!I11+Токмок!I11+'Чолпон-Ата'!I11</f>
        <v>79.071428571428569</v>
      </c>
      <c r="J11" s="14">
        <f>Бишкек!J11+'Джалал-Абад'!J11+' Кара-Балта'!J11+' Каракол'!J11+Ош!J11+Талас!J11+Токмок!J11+'Чолпон-Ата'!J11</f>
        <v>244477</v>
      </c>
      <c r="K11" s="14">
        <f>Бишкек!K11+'Джалал-Абад'!K11+' Кара-Балта'!K11+' Каракол'!K11+Ош!K11+Талас!K11+Токмок!K11+'Чолпон-Ата'!K11</f>
        <v>138</v>
      </c>
      <c r="L11" s="14">
        <f>Бишкек!L11+'Джалал-Абад'!L11+' Кара-Балта'!L11+' Каракол'!L11+Ош!L11+Талас!L11+Токмок!L11+'Чолпон-Ата'!L11</f>
        <v>9.8571428571428577</v>
      </c>
      <c r="M11" s="14">
        <f>Бишкек!M11+'Джалал-Абад'!M11+' Кара-Балта'!M11+' Каракол'!M11+Ош!M11+Талас!M11+Токмок!M11+'Чолпон-Ата'!M11</f>
        <v>29643.75</v>
      </c>
      <c r="N11" s="14">
        <f>Бишкек!N11+'Джалал-Абад'!N11+' Кара-Балта'!N11+' Каракол'!N11+Ош!N11+Талас!N11+Токмок!N11+'Чолпон-Ата'!N11</f>
        <v>569</v>
      </c>
      <c r="O11" s="14">
        <f>Бишкек!O11+'Джалал-Абад'!O11+' Кара-Балта'!O11+' Каракол'!O11+Ош!O11+Талас!O11+Токмок!O11+'Чолпон-Ата'!O11</f>
        <v>40.642857142857139</v>
      </c>
      <c r="P11" s="14">
        <f>Бишкек!P11+'Джалал-Абад'!P11+' Кара-Балта'!P11+' Каракол'!P11+Ош!P11+Талас!P11+Токмок!P11+'Чолпон-Ата'!P11</f>
        <v>114327.75</v>
      </c>
      <c r="Q11" s="14"/>
      <c r="R11" s="15">
        <f t="shared" si="1"/>
        <v>0</v>
      </c>
      <c r="S11" s="15"/>
      <c r="T11" s="16">
        <f t="shared" si="2"/>
        <v>2568</v>
      </c>
      <c r="U11" s="16">
        <f t="shared" si="3"/>
        <v>183.42857142857142</v>
      </c>
      <c r="V11" s="17">
        <f t="shared" si="4"/>
        <v>558098.31000000006</v>
      </c>
      <c r="W11" s="80"/>
      <c r="X11">
        <v>14</v>
      </c>
      <c r="Y11" s="31"/>
      <c r="Z11" s="36">
        <v>276.42715534770235</v>
      </c>
      <c r="AA11" s="36">
        <f t="shared" si="5"/>
        <v>92.998583919130937</v>
      </c>
      <c r="AB11" s="40">
        <f t="shared" si="6"/>
        <v>-0.33643070921217266</v>
      </c>
      <c r="AD11" s="36">
        <f>Бишкек!AA11+'Джалал-Абад'!AA11+' Кара-Балта'!AA11+' Каракол'!AA11+Ош!AA11+Талас!AA11+Токмок!AA11+'Чолпон-Ата'!AA11</f>
        <v>328.85714285714283</v>
      </c>
      <c r="AE11" s="36">
        <f t="shared" si="7"/>
        <v>14.109890109890109</v>
      </c>
      <c r="AF11" s="36">
        <f t="shared" si="8"/>
        <v>23.306853582554517</v>
      </c>
      <c r="AG11" s="69">
        <v>3150</v>
      </c>
      <c r="AH11" s="82">
        <v>205</v>
      </c>
      <c r="AI11" s="73">
        <f t="shared" si="9"/>
        <v>1035899.9999999999</v>
      </c>
      <c r="AK11" s="31"/>
    </row>
    <row r="12" spans="1:37">
      <c r="A12" s="110">
        <v>8</v>
      </c>
      <c r="B12" s="107">
        <v>1401025</v>
      </c>
      <c r="C12" s="100">
        <v>13596</v>
      </c>
      <c r="D12" s="89" t="s">
        <v>64</v>
      </c>
      <c r="E12" s="14">
        <f>Бишкек!E12+'Джалал-Абад'!E12+' Кара-Балта'!E12+' Каракол'!E12+Ош!E12+Талас!E12+Токмок!E12+'Чолпон-Ата'!E12</f>
        <v>997</v>
      </c>
      <c r="F12" s="14">
        <f>Бишкек!F12+'Джалал-Абад'!F12+' Кара-Балта'!F12+' Каракол'!F12+Ош!F12+Талас!F12+Токмок!F12+'Чолпон-Ата'!F12</f>
        <v>71.214285714285708</v>
      </c>
      <c r="G12" s="14">
        <f>Бишкек!G12+'Джалал-Абад'!G12+' Кара-Балта'!G12+' Каракол'!G12+Ош!G12+Талас!G12+Токмок!G12+'Чолпон-Ата'!G12</f>
        <v>224324.65</v>
      </c>
      <c r="H12" s="14">
        <f>Бишкек!H12+'Джалал-Абад'!H12+' Кара-Балта'!H12+' Каракол'!H12+Ош!H12+Талас!H12+Токмок!H12+'Чолпон-Ата'!H12</f>
        <v>985</v>
      </c>
      <c r="I12" s="14">
        <f>Бишкек!I12+'Джалал-Абад'!I12+' Кара-Балта'!I12+' Каракол'!I12+Ош!I12+Талас!I12+Токмок!I12+'Чолпон-Ата'!I12</f>
        <v>70.357142857142861</v>
      </c>
      <c r="J12" s="14">
        <f>Бишкек!J12+'Джалал-Абад'!J12+' Кара-Балта'!J12+' Каракол'!J12+Ош!J12+Талас!J12+Токмок!J12+'Чолпон-Ата'!J12</f>
        <v>217242</v>
      </c>
      <c r="K12" s="14">
        <f>Бишкек!K12+'Джалал-Абад'!K12+' Кара-Балта'!K12+' Каракол'!K12+Ош!K12+Талас!K12+Токмок!K12+'Чолпон-Ата'!K12</f>
        <v>138</v>
      </c>
      <c r="L12" s="14">
        <f>Бишкек!L12+'Джалал-Абад'!L12+' Кара-Балта'!L12+' Каракол'!L12+Ош!L12+Талас!L12+Токмок!L12+'Чолпон-Ата'!L12</f>
        <v>9.8571428571428559</v>
      </c>
      <c r="M12" s="14">
        <f>Бишкек!M12+'Джалал-Абад'!M12+' Кара-Балта'!M12+' Каракол'!M12+Ош!M12+Талас!M12+Токмок!M12+'Чолпон-Ата'!M12</f>
        <v>29632.5</v>
      </c>
      <c r="N12" s="14">
        <f>Бишкек!N12+'Джалал-Абад'!N12+' Кара-Балта'!N12+' Каракол'!N12+Ош!N12+Талас!N12+Токмок!N12+'Чолпон-Ата'!N12</f>
        <v>434</v>
      </c>
      <c r="O12" s="14">
        <f>Бишкек!O12+'Джалал-Абад'!O12+' Кара-Балта'!O12+' Каракол'!O12+Ош!O12+Талас!O12+Токмок!O12+'Чолпон-Ата'!O12</f>
        <v>31</v>
      </c>
      <c r="P12" s="14">
        <f>Бишкек!P12+'Джалал-Абад'!P12+' Кара-Балта'!P12+' Каракол'!P12+Ош!P12+Талас!P12+Токмок!P12+'Чолпон-Ата'!P12</f>
        <v>92643.5</v>
      </c>
      <c r="Q12" s="14"/>
      <c r="R12" s="15">
        <f t="shared" si="1"/>
        <v>0</v>
      </c>
      <c r="S12" s="15"/>
      <c r="T12" s="16">
        <f t="shared" si="2"/>
        <v>2554</v>
      </c>
      <c r="U12" s="16">
        <f t="shared" si="3"/>
        <v>182.42857142857142</v>
      </c>
      <c r="V12" s="17">
        <f t="shared" si="4"/>
        <v>563842.65</v>
      </c>
      <c r="W12" s="80"/>
      <c r="X12">
        <v>14</v>
      </c>
      <c r="Y12" s="31"/>
      <c r="Z12" s="36">
        <v>299.86783245221648</v>
      </c>
      <c r="AA12" s="36">
        <f t="shared" si="5"/>
        <v>117.43926102364506</v>
      </c>
      <c r="AB12" s="40">
        <f t="shared" si="6"/>
        <v>-0.39163674230499146</v>
      </c>
      <c r="AD12" s="36">
        <f>Бишкек!AA12+'Джалал-Абад'!AA12+' Кара-Балта'!AA12+' Каракол'!AA12+Ош!AA12+Талас!AA12+Токмок!AA12+'Чолпон-Ата'!AA12</f>
        <v>378.85714285714283</v>
      </c>
      <c r="AE12" s="36">
        <f t="shared" si="7"/>
        <v>14.032967032967033</v>
      </c>
      <c r="AF12" s="36">
        <f t="shared" si="8"/>
        <v>26.997650743931086</v>
      </c>
      <c r="AG12" s="69">
        <v>3150</v>
      </c>
      <c r="AH12" s="82">
        <v>205</v>
      </c>
      <c r="AI12" s="73">
        <f t="shared" si="9"/>
        <v>1193400</v>
      </c>
      <c r="AJ12" s="80"/>
      <c r="AK12" s="31"/>
    </row>
    <row r="13" spans="1:37">
      <c r="A13" s="110">
        <v>9</v>
      </c>
      <c r="B13" s="107">
        <v>1401510</v>
      </c>
      <c r="C13" s="100">
        <v>13598</v>
      </c>
      <c r="D13" s="89" t="s">
        <v>65</v>
      </c>
      <c r="E13" s="14">
        <f>Бишкек!E13+'Джалал-Абад'!E13+' Кара-Балта'!E13+' Каракол'!E13+Ош!E13+Талас!E13+Токмок!E13+'Чолпон-Ата'!E13</f>
        <v>485</v>
      </c>
      <c r="F13" s="14">
        <f>Бишкек!F13+'Джалал-Абад'!F13+' Кара-Балта'!F13+' Каракол'!F13+Ош!F13+Талас!F13+Токмок!F13+'Чолпон-Ата'!F13</f>
        <v>40.416666666666671</v>
      </c>
      <c r="G13" s="14">
        <f>Бишкек!G13+'Джалал-Абад'!G13+' Кара-Балта'!G13+' Каракол'!G13+Ош!G13+Талас!G13+Токмок!G13+'Чолпон-Ата'!G13</f>
        <v>50925</v>
      </c>
      <c r="H13" s="14">
        <f>Бишкек!H13+'Джалал-Абад'!H13+' Кара-Балта'!H13+' Каракол'!H13+Ош!H13+Талас!H13+Токмок!H13+'Чолпон-Ата'!H13</f>
        <v>1278</v>
      </c>
      <c r="I13" s="14">
        <f>Бишкек!I13+'Джалал-Абад'!I13+' Кара-Балта'!I13+' Каракол'!I13+Ош!I13+Талас!I13+Токмок!I13+'Чолпон-Ата'!I13</f>
        <v>106.5</v>
      </c>
      <c r="J13" s="14">
        <f>Бишкек!J13+'Джалал-Абад'!J13+' Кара-Балта'!J13+' Каракол'!J13+Ош!J13+Талас!J13+Токмок!J13+'Чолпон-Ата'!J13</f>
        <v>132072.15000000002</v>
      </c>
      <c r="K13" s="14">
        <f>Бишкек!K13+'Джалал-Абад'!K13+' Кара-Балта'!K13+' Каракол'!K13+Ош!K13+Талас!K13+Токмок!K13+'Чолпон-Ата'!K13</f>
        <v>34</v>
      </c>
      <c r="L13" s="14">
        <f>Бишкек!L13+'Джалал-Абад'!L13+' Кара-Балта'!L13+' Каракол'!L13+Ош!L13+Талас!L13+Токмок!L13+'Чолпон-Ата'!L13</f>
        <v>2.8333333333333335</v>
      </c>
      <c r="M13" s="14">
        <f>Бишкек!M13+'Джалал-Абад'!M13+' Кара-Балта'!M13+' Каракол'!M13+Ош!M13+Талас!M13+Токмок!M13+'Чолпон-Ата'!M13</f>
        <v>3428.25</v>
      </c>
      <c r="N13" s="14">
        <f>Бишкек!N13+'Джалал-Абад'!N13+' Кара-Балта'!N13+' Каракол'!N13+Ош!N13+Талас!N13+Токмок!N13+'Чолпон-Ата'!N13</f>
        <v>560</v>
      </c>
      <c r="O13" s="14">
        <f>Бишкек!O13+'Джалал-Абад'!O13+' Кара-Балта'!O13+' Каракол'!O13+Ош!O13+Талас!O13+Токмок!O13+'Чолпон-Ата'!O13</f>
        <v>46.666666666666664</v>
      </c>
      <c r="P13" s="14">
        <f>Бишкек!P13+'Джалал-Абад'!P13+' Кара-Балта'!P13+' Каракол'!P13+Ош!P13+Талас!P13+Токмок!P13+'Чолпон-Ата'!P13</f>
        <v>58762.2</v>
      </c>
      <c r="Q13" s="14"/>
      <c r="R13" s="15">
        <f t="shared" si="1"/>
        <v>0</v>
      </c>
      <c r="S13" s="15"/>
      <c r="T13" s="16">
        <f t="shared" si="2"/>
        <v>2357</v>
      </c>
      <c r="U13" s="16">
        <f t="shared" si="3"/>
        <v>196.41666666666666</v>
      </c>
      <c r="V13" s="17">
        <f t="shared" si="4"/>
        <v>245187.60000000003</v>
      </c>
      <c r="W13" s="80"/>
      <c r="X13">
        <v>12</v>
      </c>
      <c r="Y13" s="31"/>
      <c r="Z13" s="36">
        <v>239.93010851572549</v>
      </c>
      <c r="AA13" s="36">
        <f t="shared" si="5"/>
        <v>43.513441849058836</v>
      </c>
      <c r="AB13" s="40">
        <f t="shared" si="6"/>
        <v>-0.18135882202631892</v>
      </c>
      <c r="AD13" s="36">
        <f>Бишкек!AA13+'Джалал-Абад'!AA13+' Кара-Балта'!AA13+' Каракол'!AA13+Ош!AA13+Талас!AA13+Токмок!AA13+'Чолпон-Ата'!AA13</f>
        <v>0</v>
      </c>
      <c r="AE13" s="36">
        <f t="shared" si="7"/>
        <v>15.108974358974358</v>
      </c>
      <c r="AF13" s="36">
        <f t="shared" si="8"/>
        <v>0</v>
      </c>
      <c r="AG13" s="69">
        <v>1260</v>
      </c>
      <c r="AH13" s="82">
        <v>94</v>
      </c>
      <c r="AI13" s="73">
        <f t="shared" si="9"/>
        <v>0</v>
      </c>
      <c r="AJ13" s="80"/>
      <c r="AK13" s="31"/>
    </row>
    <row r="14" spans="1:37">
      <c r="A14" s="110">
        <v>10</v>
      </c>
      <c r="B14" s="107">
        <v>1401010</v>
      </c>
      <c r="C14" s="100">
        <v>13593</v>
      </c>
      <c r="D14" s="89" t="s">
        <v>66</v>
      </c>
      <c r="E14" s="14">
        <f>Бишкек!E14+'Джалал-Абад'!E14+' Кара-Балта'!E14+' Каракол'!E14+Ош!E14+Талас!E14+Токмок!E14+'Чолпон-Ата'!E14</f>
        <v>1356</v>
      </c>
      <c r="F14" s="14">
        <f>Бишкек!F14+'Джалал-Абад'!F14+' Кара-Балта'!F14+' Каракол'!F14+Ош!F14+Талас!F14+Токмок!F14+'Чолпон-Ата'!F14</f>
        <v>96.857142857142861</v>
      </c>
      <c r="G14" s="14">
        <f>Бишкек!G14+'Джалал-Абад'!G14+' Кара-Балта'!G14+' Каракол'!G14+Ош!G14+Талас!G14+Токмок!G14+'Чолпон-Ата'!G14</f>
        <v>305099.95</v>
      </c>
      <c r="H14" s="14">
        <f>Бишкек!H14+'Джалал-Абад'!H14+' Кара-Балта'!H14+' Каракол'!H14+Ош!H14+Талас!H14+Токмок!H14+'Чолпон-Ата'!H14</f>
        <v>1281</v>
      </c>
      <c r="I14" s="14">
        <f>Бишкек!I14+'Джалал-Абад'!I14+' Кара-Балта'!I14+' Каракол'!I14+Ош!I14+Талас!I14+Токмок!I14+'Чолпон-Ата'!I14</f>
        <v>91.5</v>
      </c>
      <c r="J14" s="14">
        <f>Бишкек!J14+'Джалал-Абад'!J14+' Кара-Балта'!J14+' Каракол'!J14+Ош!J14+Талас!J14+Токмок!J14+'Чолпон-Ата'!J14</f>
        <v>283135.5</v>
      </c>
      <c r="K14" s="14">
        <f>Бишкек!K14+'Джалал-Абад'!K14+' Кара-Балта'!K14+' Каракол'!K14+Ош!K14+Талас!K14+Токмок!K14+'Чолпон-Ата'!K14</f>
        <v>138</v>
      </c>
      <c r="L14" s="14">
        <f>Бишкек!L14+'Джалал-Абад'!L14+' Кара-Балта'!L14+' Каракол'!L14+Ош!L14+Талас!L14+Токмок!L14+'Чолпон-Ата'!L14</f>
        <v>9.8571428571428577</v>
      </c>
      <c r="M14" s="14">
        <f>Бишкек!M14+'Джалал-Абад'!M14+' Кара-Балта'!M14+' Каракол'!M14+Ош!M14+Талас!M14+Токмок!M14+'Чолпон-Ата'!M14</f>
        <v>29639.25</v>
      </c>
      <c r="N14" s="14">
        <f>Бишкек!N14+'Джалал-Абад'!N14+' Кара-Балта'!N14+' Каракол'!N14+Ош!N14+Талас!N14+Токмок!N14+'Чолпон-Ата'!N14</f>
        <v>689</v>
      </c>
      <c r="O14" s="14">
        <f>Бишкек!O14+'Джалал-Абад'!O14+' Кара-Балта'!O14+' Каракол'!O14+Ош!O14+Талас!O14+Токмок!O14+'Чолпон-Ата'!O14</f>
        <v>49.214285714285708</v>
      </c>
      <c r="P14" s="14">
        <f>Бишкек!P14+'Джалал-Абад'!P14+' Кара-Балта'!P14+' Каракол'!P14+Ош!P14+Талас!P14+Токмок!P14+'Чолпон-Ата'!P14</f>
        <v>145564.5</v>
      </c>
      <c r="Q14" s="14"/>
      <c r="R14" s="15">
        <f t="shared" si="1"/>
        <v>0</v>
      </c>
      <c r="S14" s="15"/>
      <c r="T14" s="16">
        <f t="shared" si="2"/>
        <v>3464</v>
      </c>
      <c r="U14" s="16">
        <f t="shared" si="3"/>
        <v>247.42857142857142</v>
      </c>
      <c r="V14" s="17">
        <f t="shared" si="4"/>
        <v>763439.2</v>
      </c>
      <c r="W14" s="80"/>
      <c r="X14">
        <v>14</v>
      </c>
      <c r="Y14" s="31"/>
      <c r="Z14" s="36">
        <v>351.93422122814155</v>
      </c>
      <c r="AA14" s="36">
        <f t="shared" si="5"/>
        <v>104.50564979957014</v>
      </c>
      <c r="AB14" s="40">
        <f t="shared" si="6"/>
        <v>-0.29694654141582977</v>
      </c>
      <c r="AD14" s="36">
        <f>Бишкек!AA14+'Джалал-Абад'!AA14+' Кара-Балта'!AA14+' Каракол'!AA14+Ош!AA14+Талас!AA14+Токмок!AA14+'Чолпон-Ата'!AA14</f>
        <v>0</v>
      </c>
      <c r="AE14" s="36">
        <f t="shared" si="7"/>
        <v>19.032967032967033</v>
      </c>
      <c r="AF14" s="36">
        <f t="shared" si="8"/>
        <v>0</v>
      </c>
      <c r="AG14" s="69">
        <v>3150</v>
      </c>
      <c r="AH14" s="82">
        <v>205</v>
      </c>
      <c r="AI14" s="73">
        <f t="shared" si="9"/>
        <v>0</v>
      </c>
      <c r="AJ14" s="80"/>
      <c r="AK14" s="31"/>
    </row>
    <row r="15" spans="1:37">
      <c r="A15" s="110">
        <v>11</v>
      </c>
      <c r="B15" s="107">
        <v>1104230</v>
      </c>
      <c r="C15" s="100">
        <v>24005</v>
      </c>
      <c r="D15" s="89" t="s">
        <v>55</v>
      </c>
      <c r="E15" s="14">
        <f>Бишкек!E15+'Джалал-Абад'!E15+' Кара-Балта'!E15+' Каракол'!E15+Ош!E15+Талас!E15+Токмок!E15+'Чолпон-Ата'!E15</f>
        <v>36</v>
      </c>
      <c r="F15" s="14">
        <f>Бишкек!F15+'Джалал-Абад'!F15+' Кара-Балта'!F15+' Каракол'!F15+Ош!F15+Талас!F15+Токмок!F15+'Чолпон-Ата'!F15</f>
        <v>1.4400000000000002</v>
      </c>
      <c r="G15" s="14">
        <f>Бишкек!G15+'Джалал-Абад'!G15+' Кара-Балта'!G15+' Каракол'!G15+Ош!G15+Талас!G15+Токмок!G15+'Чолпон-Ата'!G15</f>
        <v>5472</v>
      </c>
      <c r="H15" s="14">
        <f>Бишкек!H15+'Джалал-Абад'!H15+' Кара-Балта'!H15+' Каракол'!H15+Ош!H15+Талас!H15+Токмок!H15+'Чолпон-Ата'!H15</f>
        <v>1041</v>
      </c>
      <c r="I15" s="14">
        <f>Бишкек!I15+'Джалал-Абад'!I15+' Кара-Балта'!I15+' Каракол'!I15+Ош!I15+Талас!I15+Токмок!I15+'Чолпон-Ата'!I15</f>
        <v>41.639999999999993</v>
      </c>
      <c r="J15" s="14">
        <f>Бишкек!J15+'Джалал-Абад'!J15+' Кара-Балта'!J15+' Каракол'!J15+Ош!J15+Талас!J15+Токмок!J15+'Чолпон-Ата'!J15</f>
        <v>155958.51999999999</v>
      </c>
      <c r="K15" s="14">
        <f>Бишкек!K15+'Джалал-Абад'!K15+' Кара-Балта'!K15+' Каракол'!K15+Ош!K15+Талас!K15+Токмок!K15+'Чолпон-Ата'!K15</f>
        <v>151</v>
      </c>
      <c r="L15" s="14">
        <f>Бишкек!L15+'Джалал-Абад'!L15+' Кара-Балта'!L15+' Каракол'!L15+Ош!L15+Талас!L15+Токмок!L15+'Чолпон-Ата'!L15</f>
        <v>6.04</v>
      </c>
      <c r="M15" s="14">
        <f>Бишкек!M15+'Джалал-Абад'!M15+' Кара-Балта'!M15+' Каракол'!M15+Ош!M15+Талас!M15+Токмок!M15+'Чолпон-Ата'!M15</f>
        <v>21655.439999999999</v>
      </c>
      <c r="N15" s="14">
        <f>Бишкек!N15+'Джалал-Абад'!N15+' Кара-Балта'!N15+' Каракол'!N15+Ош!N15+Талас!N15+Токмок!N15+'Чолпон-Ата'!N15</f>
        <v>56</v>
      </c>
      <c r="O15" s="14">
        <f>Бишкек!O15+'Джалал-Абад'!O15+' Кара-Балта'!O15+' Каракол'!O15+Ош!O15+Талас!O15+Токмок!O15+'Чолпон-Ата'!O15</f>
        <v>2.2400000000000002</v>
      </c>
      <c r="P15" s="14">
        <f>Бишкек!P15+'Джалал-Абад'!P15+' Кара-Балта'!P15+' Каракол'!P15+Ош!P15+Талас!P15+Токмок!P15+'Чолпон-Ата'!P15</f>
        <v>8303.76</v>
      </c>
      <c r="Q15" s="14"/>
      <c r="R15" s="15">
        <f t="shared" si="1"/>
        <v>0</v>
      </c>
      <c r="S15" s="15"/>
      <c r="T15" s="16">
        <f t="shared" si="2"/>
        <v>1284</v>
      </c>
      <c r="U15" s="16">
        <f t="shared" si="3"/>
        <v>51.36</v>
      </c>
      <c r="V15" s="17">
        <f t="shared" si="4"/>
        <v>191389.72</v>
      </c>
      <c r="W15" s="80"/>
      <c r="X15">
        <v>25</v>
      </c>
      <c r="Y15" s="31"/>
      <c r="Z15" s="36">
        <v>0</v>
      </c>
      <c r="AA15" s="36">
        <f t="shared" si="5"/>
        <v>-51.36</v>
      </c>
      <c r="AB15" s="40" t="e">
        <f t="shared" si="6"/>
        <v>#DIV/0!</v>
      </c>
      <c r="AD15" s="36">
        <f>Бишкек!AA15+'Джалал-Абад'!AA15+' Кара-Балта'!AA15+' Каракол'!AA15+Ош!AA15+Талас!AA15+Токмок!AA15+'Чолпон-Ата'!AA15</f>
        <v>31.879999999999995</v>
      </c>
      <c r="AE15" s="36">
        <f t="shared" si="7"/>
        <v>3.9507692307692306</v>
      </c>
      <c r="AF15" s="36">
        <f t="shared" si="8"/>
        <v>8.0693146417445476</v>
      </c>
      <c r="AG15" s="69">
        <v>3800</v>
      </c>
      <c r="AH15" s="82">
        <v>140</v>
      </c>
      <c r="AI15" s="73">
        <f t="shared" si="9"/>
        <v>121143.99999999999</v>
      </c>
      <c r="AJ15" s="80"/>
      <c r="AK15" s="31"/>
    </row>
    <row r="16" spans="1:37">
      <c r="A16" s="110">
        <v>12</v>
      </c>
      <c r="B16" s="107">
        <v>19040300</v>
      </c>
      <c r="C16" s="100">
        <v>41105</v>
      </c>
      <c r="D16" s="89" t="s">
        <v>112</v>
      </c>
      <c r="E16" s="14">
        <f>Бишкек!E16+'Джалал-Абад'!E16+' Кара-Балта'!E16+' Каракол'!E16+Ош!E16+Талас!E16+Токмок!E16+'Чолпон-Ата'!E16</f>
        <v>1240</v>
      </c>
      <c r="F16" s="14">
        <f>Бишкек!F16+'Джалал-Абад'!F16+' Кара-Балта'!F16+' Каракол'!F16+Ош!F16+Талас!F16+Токмок!F16+'Чолпон-Ата'!F16</f>
        <v>24.799999999999997</v>
      </c>
      <c r="G16" s="14">
        <f>Бишкек!G16+'Джалал-Абад'!G16+' Кара-Балта'!G16+' Каракол'!G16+Ош!G16+Талас!G16+Токмок!G16+'Чолпон-Ата'!G16</f>
        <v>188480</v>
      </c>
      <c r="H16" s="14">
        <f>Бишкек!H16+'Джалал-Абад'!H16+' Кара-Балта'!H16+' Каракол'!H16+Ош!H16+Талас!H16+Токмок!H16+'Чолпон-Ата'!H16</f>
        <v>345</v>
      </c>
      <c r="I16" s="14">
        <f>Бишкек!I16+'Джалал-Абад'!I16+' Кара-Балта'!I16+' Каракол'!I16+Ош!I16+Талас!I16+Токмок!I16+'Чолпон-Ата'!I16</f>
        <v>6.8999999999999995</v>
      </c>
      <c r="J16" s="14">
        <f>Бишкек!J16+'Джалал-Абад'!J16+' Кара-Балта'!J16+' Каракол'!J16+Ош!J16+Талас!J16+Токмок!J16+'Чолпон-Ата'!J16</f>
        <v>51756</v>
      </c>
      <c r="K16" s="14">
        <f>Бишкек!K16+'Джалал-Абад'!K16+' Кара-Балта'!K16+' Каракол'!K16+Ош!K16+Талас!K16+Токмок!K16+'Чолпон-Ата'!K16</f>
        <v>29</v>
      </c>
      <c r="L16" s="14">
        <f>Бишкек!L16+'Джалал-Абад'!L16+' Кара-Балта'!L16+' Каракол'!L16+Ош!L16+Талас!L16+Токмок!L16+'Чолпон-Ата'!L16</f>
        <v>0.57999999999999996</v>
      </c>
      <c r="M16" s="14">
        <f>Бишкек!M16+'Джалал-Абад'!M16+' Кара-Балта'!M16+' Каракол'!M16+Ош!M16+Талас!M16+Токмок!M16+'Чолпон-Ата'!M16</f>
        <v>4154.16</v>
      </c>
      <c r="N16" s="14">
        <f>Бишкек!N16+'Джалал-Абад'!N16+' Кара-Балта'!N16+' Каракол'!N16+Ош!N16+Талас!N16+Токмок!N16+'Чолпон-Ата'!N16</f>
        <v>5</v>
      </c>
      <c r="O16" s="14">
        <f>Бишкек!O16+'Джалал-Абад'!O16+' Кара-Балта'!O16+' Каракол'!O16+Ош!O16+Талас!O16+Токмок!O16+'Чолпон-Ата'!O16</f>
        <v>0.1</v>
      </c>
      <c r="P16" s="14">
        <f>Бишкек!P16+'Джалал-Абад'!P16+' Кара-Балта'!P16+' Каракол'!P16+Ош!P16+Талас!P16+Токмок!P16+'Чолпон-Ата'!P16</f>
        <v>738.72</v>
      </c>
      <c r="Q16" s="14"/>
      <c r="R16" s="15">
        <f t="shared" ref="R16:R58" si="10">Q16/$X16</f>
        <v>0</v>
      </c>
      <c r="S16" s="15"/>
      <c r="T16" s="16">
        <f t="shared" ref="T16:T58" si="11">E16+H16+K16+N16+Q16</f>
        <v>1619</v>
      </c>
      <c r="U16" s="16">
        <f t="shared" ref="U16:U58" si="12">T16/$X16</f>
        <v>32.380000000000003</v>
      </c>
      <c r="V16" s="17">
        <f t="shared" ref="V16:V58" si="13">G16+J16+M16+P16+S16</f>
        <v>245128.88</v>
      </c>
      <c r="W16" s="80"/>
      <c r="X16">
        <v>50</v>
      </c>
      <c r="Y16" s="31"/>
      <c r="Z16" s="36">
        <v>65</v>
      </c>
      <c r="AA16" s="36">
        <f t="shared" si="5"/>
        <v>32.619999999999997</v>
      </c>
      <c r="AB16" s="40"/>
      <c r="AD16" s="36">
        <f>Бишкек!AA16+'Джалал-Абад'!AA16+' Кара-Балта'!AA16+' Каракол'!AA16+Ош!AA16+Талас!AA16+Токмок!AA16+'Чолпон-Ата'!AA16</f>
        <v>14.74</v>
      </c>
      <c r="AE16" s="36"/>
      <c r="AF16" s="36"/>
      <c r="AG16" s="69">
        <v>7600</v>
      </c>
      <c r="AI16" s="73">
        <f t="shared" si="9"/>
        <v>112024</v>
      </c>
      <c r="AJ16" s="80"/>
      <c r="AK16" s="31"/>
    </row>
    <row r="17" spans="1:37">
      <c r="A17" s="110">
        <v>13</v>
      </c>
      <c r="B17" s="107">
        <v>1104520</v>
      </c>
      <c r="C17" s="100">
        <v>19320</v>
      </c>
      <c r="D17" s="89" t="s">
        <v>67</v>
      </c>
      <c r="E17" s="14">
        <f>Бишкек!E17+'Джалал-Абад'!E17+' Кара-Балта'!E17+' Каракол'!E17+Ош!E17+Талас!E17+Токмок!E17+'Чолпон-Ата'!E17</f>
        <v>614.6</v>
      </c>
      <c r="F17" s="14">
        <f>Бишкек!F17+'Джалал-Абад'!F17+' Кара-Балта'!F17+' Каракол'!F17+Ош!F17+Талас!F17+Токмок!F17+'Чолпон-Ата'!F17</f>
        <v>61.460000000000008</v>
      </c>
      <c r="G17" s="14">
        <f>Бишкек!G17+'Джалал-Абад'!G17+' Кара-Балта'!G17+' Каракол'!G17+Ош!G17+Талас!G17+Токмок!G17+'Чолпон-Ата'!G17</f>
        <v>98336</v>
      </c>
      <c r="H17" s="14">
        <f>Бишкек!H17+'Джалал-Абад'!H17+' Кара-Балта'!H17+' Каракол'!H17+Ош!H17+Талас!H17+Токмок!H17+'Чолпон-Ата'!H17</f>
        <v>413</v>
      </c>
      <c r="I17" s="14">
        <f>Бишкек!I17+'Джалал-Абад'!I17+' Кара-Балта'!I17+' Каракол'!I17+Ош!I17+Талас!I17+Токмок!I17+'Чолпон-Ата'!I17</f>
        <v>41.300000000000004</v>
      </c>
      <c r="J17" s="14">
        <f>Бишкек!J17+'Джалал-Абад'!J17+' Кара-Балта'!J17+' Каракол'!J17+Ош!J17+Талас!J17+Токмок!J17+'Чолпон-Ата'!J17</f>
        <v>64643.200000000004</v>
      </c>
      <c r="K17" s="14">
        <f>Бишкек!K17+'Джалал-Абад'!K17+' Кара-Балта'!K17+' Каракол'!K17+Ош!K17+Талас!K17+Токмок!K17+'Чолпон-Ата'!K17</f>
        <v>35</v>
      </c>
      <c r="L17" s="14">
        <f>Бишкек!L17+'Джалал-Абад'!L17+' Кара-Балта'!L17+' Каракол'!L17+Ош!L17+Талас!L17+Токмок!L17+'Чолпон-Ата'!L17</f>
        <v>3.5</v>
      </c>
      <c r="M17" s="14">
        <f>Бишкек!M17+'Джалал-Абад'!M17+' Кара-Балта'!M17+' Каракол'!M17+Ош!M17+Талас!M17+Токмок!M17+'Чолпон-Ата'!M17</f>
        <v>5385.6</v>
      </c>
      <c r="N17" s="14">
        <f>Бишкек!N17+'Джалал-Абад'!N17+' Кара-Балта'!N17+' Каракол'!N17+Ош!N17+Талас!N17+Токмок!N17+'Чолпон-Ата'!N17</f>
        <v>15</v>
      </c>
      <c r="O17" s="14">
        <f>Бишкек!O17+'Джалал-Абад'!O17+' Кара-Балта'!O17+' Каракол'!O17+Ош!O17+Талас!O17+Токмок!O17+'Чолпон-Ата'!O17</f>
        <v>1.5000000000000002</v>
      </c>
      <c r="P17" s="14">
        <f>Бишкек!P17+'Джалал-Абад'!P17+' Кара-Балта'!P17+' Каракол'!P17+Ош!P17+Талас!P17+Токмок!P17+'Чолпон-Ата'!P17</f>
        <v>2331.1999999999998</v>
      </c>
      <c r="Q17" s="14"/>
      <c r="R17" s="15">
        <f t="shared" si="10"/>
        <v>0</v>
      </c>
      <c r="S17" s="15"/>
      <c r="T17" s="16">
        <f t="shared" si="11"/>
        <v>1077.5999999999999</v>
      </c>
      <c r="U17" s="16">
        <f t="shared" si="12"/>
        <v>107.75999999999999</v>
      </c>
      <c r="V17" s="17">
        <f t="shared" si="13"/>
        <v>170696.00000000003</v>
      </c>
      <c r="W17" s="80"/>
      <c r="X17">
        <v>10</v>
      </c>
      <c r="Y17" s="31"/>
      <c r="Z17" s="36">
        <v>100</v>
      </c>
      <c r="AA17" s="36">
        <f t="shared" si="5"/>
        <v>-7.7599999999999909</v>
      </c>
      <c r="AB17" s="40">
        <f t="shared" si="6"/>
        <v>7.7599999999999891E-2</v>
      </c>
      <c r="AD17" s="36">
        <f>Бишкек!AA17+'Джалал-Абад'!AA17+' Кара-Балта'!AA17+' Каракол'!AA17+Ош!AA17+Талас!AA17+Токмок!AA17+'Чолпон-Ата'!AA17</f>
        <v>240.2381</v>
      </c>
      <c r="AE17" s="36">
        <f t="shared" si="7"/>
        <v>8.2892307692307678</v>
      </c>
      <c r="AF17" s="36">
        <f t="shared" si="8"/>
        <v>28.981953414996294</v>
      </c>
      <c r="AG17" s="69">
        <v>1600</v>
      </c>
      <c r="AH17" s="82">
        <v>150</v>
      </c>
      <c r="AI17" s="73">
        <f t="shared" si="9"/>
        <v>384380.96</v>
      </c>
      <c r="AJ17" s="80"/>
      <c r="AK17" s="31"/>
    </row>
    <row r="18" spans="1:37">
      <c r="A18" s="110">
        <v>14</v>
      </c>
      <c r="B18" s="107">
        <v>1105008</v>
      </c>
      <c r="C18" s="100">
        <v>13602</v>
      </c>
      <c r="D18" s="89" t="s">
        <v>56</v>
      </c>
      <c r="E18" s="14">
        <f>Бишкек!E18+'Джалал-Абад'!E18+' Кара-Балта'!E18+' Каракол'!E18+Ош!E18+Талас!E18+Токмок!E18+'Чолпон-Ата'!E18</f>
        <v>1043</v>
      </c>
      <c r="F18" s="14">
        <f>Бишкек!F18+'Джалал-Абад'!F18+' Кара-Балта'!F18+' Каракол'!F18+Ош!F18+Талас!F18+Токмок!F18+'Чолпон-Ата'!F18</f>
        <v>86.916666666666657</v>
      </c>
      <c r="G18" s="14">
        <f>Бишкек!G18+'Джалал-Абад'!G18+' Кара-Балта'!G18+' Каракол'!G18+Ош!G18+Талас!G18+Токмок!G18+'Чолпон-Ата'!G18</f>
        <v>177550</v>
      </c>
      <c r="H18" s="14">
        <f>Бишкек!H18+'Джалал-Абад'!H18+' Кара-Балта'!H18+' Каракол'!H18+Ош!H18+Талас!H18+Токмок!H18+'Чолпон-Ата'!H18</f>
        <v>410</v>
      </c>
      <c r="I18" s="14">
        <f>Бишкек!I18+'Джалал-Абад'!I18+' Кара-Балта'!I18+' Каракол'!I18+Ош!I18+Талас!I18+Токмок!I18+'Чолпон-Ата'!I18</f>
        <v>34.166666666666671</v>
      </c>
      <c r="J18" s="14">
        <f>Бишкек!J18+'Джалал-Абад'!J18+' Кара-Балта'!J18+' Каракол'!J18+Ош!J18+Талас!J18+Токмок!J18+'Чолпон-Ата'!J18</f>
        <v>67930.3</v>
      </c>
      <c r="K18" s="14">
        <f>Бишкек!K18+'Джалал-Абад'!K18+' Кара-Балта'!K18+' Каракол'!K18+Ош!K18+Талас!K18+Токмок!K18+'Чолпон-Ата'!K18</f>
        <v>42</v>
      </c>
      <c r="L18" s="14">
        <f>Бишкек!L18+'Джалал-Абад'!L18+' Кара-Балта'!L18+' Каракол'!L18+Ош!L18+Талас!L18+Токмок!L18+'Чолпон-Ата'!L18</f>
        <v>3.5</v>
      </c>
      <c r="M18" s="14">
        <f>Бишкек!M18+'Джалал-Абад'!M18+' Кара-Балта'!M18+' Каракол'!M18+Ош!M18+Талас!M18+Токмок!M18+'Чолпон-Ата'!M18</f>
        <v>6815.2999999999993</v>
      </c>
      <c r="N18" s="14">
        <f>Бишкек!N18+'Джалал-Абад'!N18+' Кара-Балта'!N18+' Каракол'!N18+Ош!N18+Талас!N18+Токмок!N18+'Чолпон-Ата'!N18</f>
        <v>0</v>
      </c>
      <c r="O18" s="14">
        <f>Бишкек!O18+'Джалал-Абад'!O18+' Кара-Балта'!O18+' Каракол'!O18+Ош!O18+Талас!O18+Токмок!O18+'Чолпон-Ата'!O18</f>
        <v>0</v>
      </c>
      <c r="P18" s="14">
        <f>Бишкек!P18+'Джалал-Абад'!P18+' Кара-Балта'!P18+' Каракол'!P18+Ош!P18+Талас!P18+Токмок!P18+'Чолпон-Ата'!P18</f>
        <v>0</v>
      </c>
      <c r="Q18" s="14"/>
      <c r="R18" s="15">
        <f t="shared" si="10"/>
        <v>0</v>
      </c>
      <c r="S18" s="15"/>
      <c r="T18" s="16">
        <f t="shared" si="11"/>
        <v>1495</v>
      </c>
      <c r="U18" s="16">
        <f t="shared" si="12"/>
        <v>124.58333333333333</v>
      </c>
      <c r="V18" s="17">
        <f t="shared" si="13"/>
        <v>252295.59999999998</v>
      </c>
      <c r="W18" s="80"/>
      <c r="X18">
        <v>12</v>
      </c>
      <c r="Y18" s="31"/>
      <c r="Z18" s="36">
        <v>82.254966671729463</v>
      </c>
      <c r="AA18" s="36">
        <f t="shared" si="5"/>
        <v>-42.328366661603866</v>
      </c>
      <c r="AB18" s="40">
        <f t="shared" si="6"/>
        <v>0.51459952358295546</v>
      </c>
      <c r="AD18" s="36">
        <f>Бишкек!AA18+'Джалал-Абад'!AA18+' Кара-Балта'!AA18+' Каракол'!AA18+Ош!AA18+Талас!AA18+Токмок!AA18+'Чолпон-Ата'!AA18</f>
        <v>398.58333333333326</v>
      </c>
      <c r="AE18" s="36">
        <f t="shared" si="7"/>
        <v>9.5833333333333321</v>
      </c>
      <c r="AF18" s="36">
        <f t="shared" si="8"/>
        <v>41.591304347826082</v>
      </c>
      <c r="AG18" s="69">
        <v>12800</v>
      </c>
      <c r="AH18" s="82">
        <v>300</v>
      </c>
      <c r="AI18" s="73">
        <f t="shared" si="9"/>
        <v>5101866.666666666</v>
      </c>
      <c r="AJ18" s="80"/>
      <c r="AK18" s="31"/>
    </row>
    <row r="19" spans="1:37">
      <c r="A19" s="110">
        <v>15</v>
      </c>
      <c r="B19" s="107">
        <v>1105007</v>
      </c>
      <c r="C19" s="100">
        <v>26260</v>
      </c>
      <c r="D19" s="89" t="s">
        <v>94</v>
      </c>
      <c r="E19" s="14">
        <f>Бишкек!E19+'Джалал-Абад'!E19+' Кара-Балта'!E19+' Каракол'!E19+Ош!E19+Талас!E19+Токмок!E19+'Чолпон-Ата'!E19</f>
        <v>199</v>
      </c>
      <c r="F19" s="14">
        <f>Бишкек!F19+'Джалал-Абад'!F19+' Кара-Балта'!F19+' Каракол'!F19+Ош!F19+Талас!F19+Токмок!F19+'Чолпон-Ата'!F19</f>
        <v>16.583333333333332</v>
      </c>
      <c r="G19" s="14">
        <f>Бишкек!G19+'Джалал-Абад'!G19+' Кара-Балта'!G19+' Каракол'!G19+Ош!G19+Талас!G19+Токмок!G19+'Чолпон-Ата'!G19</f>
        <v>33830</v>
      </c>
      <c r="H19" s="14">
        <f>Бишкек!H19+'Джалал-Абад'!H19+' Кара-Балта'!H19+' Каракол'!H19+Ош!H19+Талас!H19+Токмок!H19+'Чолпон-Ата'!H19</f>
        <v>402</v>
      </c>
      <c r="I19" s="14">
        <f>Бишкек!I19+'Джалал-Абад'!I19+' Кара-Балта'!I19+' Каракол'!I19+Ош!I19+Талас!I19+Токмок!I19+'Чолпон-Ата'!I19</f>
        <v>33.5</v>
      </c>
      <c r="J19" s="14">
        <f>Бишкек!J19+'Джалал-Абад'!J19+' Кара-Балта'!J19+' Каракол'!J19+Ош!J19+Талас!J19+Токмок!J19+'Чолпон-Ата'!J19</f>
        <v>66697.8</v>
      </c>
      <c r="K19" s="14">
        <f>Бишкек!K19+'Джалал-Абад'!K19+' Кара-Балта'!K19+' Каракол'!K19+Ош!K19+Талас!K19+Токмок!K19+'Чолпон-Ата'!K19</f>
        <v>46</v>
      </c>
      <c r="L19" s="14">
        <f>Бишкек!L19+'Джалал-Абад'!L19+' Кара-Балта'!L19+' Каракол'!L19+Ош!L19+Талас!L19+Токмок!L19+'Чолпон-Ата'!L19</f>
        <v>3.8333333333333335</v>
      </c>
      <c r="M19" s="14">
        <f>Бишкек!M19+'Джалал-Абад'!M19+' Кара-Балта'!M19+' Каракол'!M19+Ош!M19+Талас!M19+Токмок!M19+'Чолпон-Ата'!M19</f>
        <v>7452.7999999999993</v>
      </c>
      <c r="N19" s="14">
        <f>Бишкек!N19+'Джалал-Абад'!N19+' Кара-Балта'!N19+' Каракол'!N19+Ош!N19+Талас!N19+Токмок!N19+'Чолпон-Ата'!N19</f>
        <v>4</v>
      </c>
      <c r="O19" s="14">
        <f>Бишкек!O19+'Джалал-Абад'!O19+' Кара-Балта'!O19+' Каракол'!O19+Ош!O19+Талас!O19+Токмок!O19+'Чолпон-Ата'!O19</f>
        <v>0.33333333333333331</v>
      </c>
      <c r="P19" s="14">
        <f>Бишкек!P19+'Джалал-Абад'!P19+' Кара-Балта'!P19+' Каракол'!P19+Ош!P19+Талас!P19+Токмок!P19+'Чолпон-Ата'!P19</f>
        <v>680</v>
      </c>
      <c r="Q19" s="14"/>
      <c r="R19" s="15">
        <f t="shared" si="10"/>
        <v>0</v>
      </c>
      <c r="S19" s="15"/>
      <c r="T19" s="16">
        <f t="shared" si="11"/>
        <v>651</v>
      </c>
      <c r="U19" s="16">
        <f t="shared" si="12"/>
        <v>54.25</v>
      </c>
      <c r="V19" s="17">
        <f t="shared" si="13"/>
        <v>108660.6</v>
      </c>
      <c r="W19" s="80"/>
      <c r="X19">
        <v>12</v>
      </c>
      <c r="Y19" s="31"/>
      <c r="Z19" s="36">
        <v>241.01411107827042</v>
      </c>
      <c r="AA19" s="36">
        <f t="shared" si="5"/>
        <v>186.76411107827042</v>
      </c>
      <c r="AB19" s="40">
        <f t="shared" si="6"/>
        <v>-0.77490944510555204</v>
      </c>
      <c r="AD19" s="36">
        <f>Бишкек!AA19+'Джалал-Абад'!AA19+' Кара-Балта'!AA19+' Каракол'!AA19+Ош!AA19+Талас!AA19+Токмок!AA19+'Чолпон-Ата'!AA19</f>
        <v>227.41666666666666</v>
      </c>
      <c r="AE19" s="36">
        <f t="shared" si="7"/>
        <v>4.1730769230769234</v>
      </c>
      <c r="AF19" s="36">
        <f t="shared" si="8"/>
        <v>54.496159754224266</v>
      </c>
      <c r="AG19" s="69">
        <v>2040</v>
      </c>
      <c r="AH19" s="82">
        <v>125</v>
      </c>
      <c r="AI19" s="73">
        <f t="shared" si="9"/>
        <v>463930</v>
      </c>
      <c r="AK19" s="31"/>
    </row>
    <row r="20" spans="1:37">
      <c r="A20" s="110">
        <v>16</v>
      </c>
      <c r="B20" s="107">
        <v>1103735</v>
      </c>
      <c r="C20" s="100">
        <v>17736</v>
      </c>
      <c r="D20" s="89" t="s">
        <v>92</v>
      </c>
      <c r="E20" s="14">
        <f>Бишкек!E20+'Джалал-Абад'!E20+' Кара-Балта'!E20+' Каракол'!E20+Ош!E20+Талас!E20+Токмок!E20+'Чолпон-Ата'!E20</f>
        <v>353</v>
      </c>
      <c r="F20" s="14">
        <f>Бишкек!F20+'Джалал-Абад'!F20+' Кара-Балта'!F20+' Каракол'!F20+Ош!F20+Талас!F20+Токмок!F20+'Чолпон-Ата'!F20</f>
        <v>17.650000000000002</v>
      </c>
      <c r="G20" s="14">
        <f>Бишкек!G20+'Джалал-Абад'!G20+' Кара-Балта'!G20+' Каракол'!G20+Ош!G20+Талас!G20+Токмок!G20+'Чолпон-Ата'!G20</f>
        <v>153202</v>
      </c>
      <c r="H20" s="14">
        <f>Бишкек!H20+'Джалал-Абад'!H20+' Кара-Балта'!H20+' Каракол'!H20+Ош!H20+Талас!H20+Токмок!H20+'Чолпон-Ата'!H20</f>
        <v>271</v>
      </c>
      <c r="I20" s="14">
        <f>Бишкек!I20+'Джалал-Абад'!I20+' Кара-Балта'!I20+' Каракол'!I20+Ош!I20+Талас!I20+Токмок!I20+'Чолпон-Ата'!I20</f>
        <v>13.550000000000002</v>
      </c>
      <c r="J20" s="14">
        <f>Бишкек!J20+'Джалал-Абад'!J20+' Кара-Балта'!J20+' Каракол'!J20+Ош!J20+Талас!J20+Токмок!J20+'Чолпон-Ата'!J20</f>
        <v>115743.46</v>
      </c>
      <c r="K20" s="14">
        <f>Бишкек!K20+'Джалал-Абад'!K20+' Кара-Балта'!K20+' Каракол'!K20+Ош!K20+Талас!K20+Токмок!K20+'Чолпон-Ата'!K20</f>
        <v>23</v>
      </c>
      <c r="L20" s="14">
        <f>Бишкек!L20+'Джалал-Абад'!L20+' Кара-Балта'!L20+' Каракол'!L20+Ош!L20+Талас!L20+Токмок!L20+'Чолпон-Ата'!L20</f>
        <v>1.1499999999999999</v>
      </c>
      <c r="M20" s="14">
        <f>Бишкек!M20+'Джалал-Абад'!M20+' Кара-Балта'!M20+' Каракол'!M20+Ош!M20+Талас!M20+Токмок!M20+'Чолпон-Ата'!M20</f>
        <v>9634.7999999999993</v>
      </c>
      <c r="N20" s="14">
        <f>Бишкек!N20+'Джалал-Абад'!N20+' Кара-Балта'!N20+' Каракол'!N20+Ош!N20+Талас!N20+Токмок!N20+'Чолпон-Ата'!N20</f>
        <v>10</v>
      </c>
      <c r="O20" s="14">
        <f>Бишкек!O20+'Джалал-Абад'!O20+' Кара-Балта'!O20+' Каракол'!O20+Ош!O20+Талас!O20+Токмок!O20+'Чолпон-Ата'!O20</f>
        <v>0.5</v>
      </c>
      <c r="P20" s="14">
        <f>Бишкек!P20+'Джалал-Абад'!P20+' Кара-Балта'!P20+' Каракол'!P20+Ош!P20+Талас!P20+Токмок!P20+'Чолпон-Ата'!P20</f>
        <v>4235.84</v>
      </c>
      <c r="Q20" s="14"/>
      <c r="R20" s="15">
        <f t="shared" si="10"/>
        <v>0</v>
      </c>
      <c r="S20" s="15"/>
      <c r="T20" s="16">
        <f t="shared" si="11"/>
        <v>657</v>
      </c>
      <c r="U20" s="16">
        <f t="shared" si="12"/>
        <v>32.85</v>
      </c>
      <c r="V20" s="17">
        <f t="shared" si="13"/>
        <v>282816.10000000003</v>
      </c>
      <c r="W20" s="80"/>
      <c r="X20">
        <v>20</v>
      </c>
      <c r="Y20" s="31"/>
      <c r="Z20" s="36">
        <v>51.34602998799545</v>
      </c>
      <c r="AA20" s="36">
        <f t="shared" si="5"/>
        <v>18.496029987995449</v>
      </c>
      <c r="AB20" s="40">
        <f t="shared" si="6"/>
        <v>-0.36022317581943075</v>
      </c>
      <c r="AD20" s="36">
        <f>Бишкек!AA20+'Джалал-Абад'!AA20+' Кара-Балта'!AA20+' Каракол'!AA20+Ош!AA20+Талас!AA20+Токмок!AA20+'Чолпон-Ата'!AA20</f>
        <v>139.35249999999999</v>
      </c>
      <c r="AE20" s="36">
        <f t="shared" si="7"/>
        <v>2.5269230769230768</v>
      </c>
      <c r="AF20" s="36">
        <f t="shared" si="8"/>
        <v>55.147108066971079</v>
      </c>
      <c r="AG20" s="69">
        <v>8680</v>
      </c>
      <c r="AH20" s="82">
        <v>400</v>
      </c>
      <c r="AI20" s="73">
        <f>AG20*AD20</f>
        <v>1209579.7</v>
      </c>
      <c r="AK20" s="31"/>
    </row>
    <row r="21" spans="1:37">
      <c r="A21" s="110">
        <v>17</v>
      </c>
      <c r="B21" s="107">
        <v>1103710</v>
      </c>
      <c r="C21" s="100">
        <v>17486</v>
      </c>
      <c r="D21" s="89" t="s">
        <v>68</v>
      </c>
      <c r="E21" s="14">
        <f>Бишкек!E21+'Джалал-Абад'!E21+' Кара-Балта'!E21+' Каракол'!E21+Ош!E21+Талас!E21+Токмок!E21+'Чолпон-Ата'!E21</f>
        <v>1917</v>
      </c>
      <c r="F21" s="14">
        <f>Бишкек!F21+'Джалал-Абад'!F21+' Кара-Балта'!F21+' Каракол'!F21+Ош!F21+Талас!F21+Токмок!F21+'Чолпон-Ата'!F21</f>
        <v>95.84999999999998</v>
      </c>
      <c r="G21" s="14">
        <f>Бишкек!G21+'Джалал-Абад'!G21+' Кара-Балта'!G21+' Каракол'!G21+Ош!G21+Талас!G21+Токмок!G21+'Чолпон-Ата'!G21</f>
        <v>831978</v>
      </c>
      <c r="H21" s="14">
        <f>Бишкек!H21+'Джалал-Абад'!H21+' Кара-Балта'!H21+' Каракол'!H21+Ош!H21+Талас!H21+Токмок!H21+'Чолпон-Ата'!H21</f>
        <v>3650</v>
      </c>
      <c r="I21" s="14">
        <f>Бишкек!I21+'Джалал-Абад'!I21+' Кара-Балта'!I21+' Каракол'!I21+Ош!I21+Талас!I21+Токмок!I21+'Чолпон-Ата'!I21</f>
        <v>182.5</v>
      </c>
      <c r="J21" s="14">
        <f>Бишкек!J21+'Джалал-Абад'!J21+' Кара-Балта'!J21+' Каракол'!J21+Ош!J21+Талас!J21+Токмок!J21+'Чолпон-Ата'!J21</f>
        <v>1554670.46</v>
      </c>
      <c r="K21" s="14">
        <f>Бишкек!K21+'Джалал-Абад'!K21+' Кара-Балта'!K21+' Каракол'!K21+Ош!K21+Талас!K21+Токмок!K21+'Чолпон-Ата'!K21</f>
        <v>4621</v>
      </c>
      <c r="L21" s="14">
        <f>Бишкек!L21+'Джалал-Абад'!L21+' Кара-Балта'!L21+' Каракол'!L21+Ош!L21+Талас!L21+Токмок!L21+'Чолпон-Ата'!L21</f>
        <v>231.04999999999998</v>
      </c>
      <c r="M21" s="14">
        <f>Бишкек!M21+'Джалал-Абад'!M21+' Кара-Балта'!M21+' Каракол'!M21+Ош!M21+Талас!M21+Токмок!M21+'Чолпон-Ата'!M21</f>
        <v>1870309.98</v>
      </c>
      <c r="N21" s="14">
        <f>Бишкек!N21+'Джалал-Абад'!N21+' Кара-Балта'!N21+' Каракол'!N21+Ош!N21+Талас!N21+Токмок!N21+'Чолпон-Ата'!N21</f>
        <v>106</v>
      </c>
      <c r="O21" s="14">
        <f>Бишкек!O21+'Джалал-Абад'!O21+' Кара-Балта'!O21+' Каракол'!O21+Ош!O21+Талас!O21+Токмок!O21+'Чолпон-Ата'!O21</f>
        <v>5.3</v>
      </c>
      <c r="P21" s="14">
        <f>Бишкек!P21+'Джалал-Абад'!P21+' Кара-Балта'!P21+' Каракол'!P21+Ош!P21+Талас!P21+Токмок!P21+'Чолпон-Ата'!P21</f>
        <v>45747.94</v>
      </c>
      <c r="Q21" s="14"/>
      <c r="R21" s="15">
        <f t="shared" si="10"/>
        <v>0</v>
      </c>
      <c r="S21" s="15"/>
      <c r="T21" s="16">
        <f t="shared" si="11"/>
        <v>10294</v>
      </c>
      <c r="U21" s="16">
        <f t="shared" si="12"/>
        <v>514.70000000000005</v>
      </c>
      <c r="V21" s="17">
        <f t="shared" si="13"/>
        <v>4302706.38</v>
      </c>
      <c r="W21" s="80"/>
      <c r="X21">
        <v>20</v>
      </c>
      <c r="Y21" s="31"/>
      <c r="Z21" s="36">
        <v>848.65397001200461</v>
      </c>
      <c r="AA21" s="36">
        <f t="shared" si="5"/>
        <v>333.95397001200456</v>
      </c>
      <c r="AB21" s="40">
        <f t="shared" si="6"/>
        <v>-0.39351017235832952</v>
      </c>
      <c r="AD21" s="36">
        <f>Бишкек!AA21+'Джалал-Абад'!AA21+' Кара-Балта'!AA21+' Каракол'!AA21+Ош!AA21+Талас!AA21+Токмок!AA21+'Чолпон-Ата'!AA21</f>
        <v>647.69999999999993</v>
      </c>
      <c r="AE21" s="36">
        <f t="shared" si="7"/>
        <v>39.592307692307699</v>
      </c>
      <c r="AF21" s="36">
        <f t="shared" si="8"/>
        <v>16.359238391295897</v>
      </c>
      <c r="AG21" s="69">
        <v>8680</v>
      </c>
      <c r="AH21" s="82">
        <v>400</v>
      </c>
      <c r="AI21" s="73">
        <f t="shared" si="9"/>
        <v>5622035.9999999991</v>
      </c>
      <c r="AJ21" s="80"/>
      <c r="AK21" s="31"/>
    </row>
    <row r="22" spans="1:37">
      <c r="A22" s="110">
        <v>18</v>
      </c>
      <c r="B22" s="107"/>
      <c r="C22" s="100">
        <v>41343</v>
      </c>
      <c r="D22" s="89" t="s">
        <v>110</v>
      </c>
      <c r="E22" s="14">
        <f>Бишкек!E22+'Джалал-Абад'!E22+' Кара-Балта'!E22+' Каракол'!E22+Ош!E22+Талас!E22+Токмок!E22+'Чолпон-Ата'!E22</f>
        <v>189</v>
      </c>
      <c r="F22" s="14">
        <f>Бишкек!F22+'Джалал-Абад'!F22+' Кара-Балта'!F22+' Каракол'!F22+Ош!F22+Талас!F22+Токмок!F22+'Чолпон-Ата'!F22</f>
        <v>9.4499999999999993</v>
      </c>
      <c r="G22" s="14">
        <f>Бишкек!G22+'Джалал-Абад'!G22+' Кара-Балта'!G22+' Каракол'!G22+Ош!G22+Талас!G22+Токмок!G22+'Чолпон-Ата'!G22</f>
        <v>82026</v>
      </c>
      <c r="H22" s="14">
        <f>Бишкек!H22+'Джалал-Абад'!H22+' Кара-Балта'!H22+' Каракол'!H22+Ош!H22+Талас!H22+Токмок!H22+'Чолпон-Ата'!H22</f>
        <v>593</v>
      </c>
      <c r="I22" s="14">
        <f>Бишкек!I22+'Джалал-Абад'!I22+' Кара-Балта'!I22+' Каракол'!I22+Ош!I22+Талас!I22+Токмок!I22+'Чолпон-Ата'!I22</f>
        <v>29.65</v>
      </c>
      <c r="J22" s="14">
        <f>Бишкек!J22+'Джалал-Абад'!J22+' Кара-Балта'!J22+' Каракол'!J22+Ош!J22+Талас!J22+Токмок!J22+'Чолпон-Ата'!J22</f>
        <v>254310.97999999998</v>
      </c>
      <c r="K22" s="14">
        <f>Бишкек!K22+'Джалал-Абад'!K22+' Кара-Балта'!K22+' Каракол'!K22+Ош!K22+Талас!K22+Токмок!K22+'Чолпон-Ата'!K22</f>
        <v>281</v>
      </c>
      <c r="L22" s="14">
        <f>Бишкек!L22+'Джалал-Абад'!L22+' Кара-Балта'!L22+' Каракол'!L22+Ош!L22+Талас!L22+Токмок!L22+'Чолпон-Ата'!L22</f>
        <v>14.049999999999999</v>
      </c>
      <c r="M22" s="14">
        <f>Бишкек!M22+'Джалал-Абад'!M22+' Кара-Балта'!M22+' Каракол'!M22+Ош!M22+Талас!M22+Токмок!M22+'Чолпон-Ата'!M22</f>
        <v>113764.41999999998</v>
      </c>
      <c r="N22" s="14">
        <f>Бишкек!N22+'Джалал-Абад'!N22+' Кара-Балта'!N22+' Каракол'!N22+Ош!N22+Талас!N22+Токмок!N22+'Чолпон-Ата'!N22</f>
        <v>14</v>
      </c>
      <c r="O22" s="14">
        <f>Бишкек!O22+'Джалал-Абад'!O22+' Кара-Балта'!O22+' Каракол'!O22+Ош!O22+Талас!O22+Токмок!O22+'Чолпон-Ата'!O22</f>
        <v>0.70000000000000007</v>
      </c>
      <c r="P22" s="14">
        <f>Бишкек!P22+'Джалал-Абад'!P22+' Кара-Балта'!P22+' Каракол'!P22+Ош!P22+Талас!P22+Токмок!P22+'Чолпон-Ата'!P22</f>
        <v>6023.92</v>
      </c>
      <c r="Q22" s="14"/>
      <c r="R22" s="15">
        <f t="shared" si="10"/>
        <v>0</v>
      </c>
      <c r="S22" s="15"/>
      <c r="T22" s="16">
        <f t="shared" si="11"/>
        <v>1077</v>
      </c>
      <c r="U22" s="16">
        <f t="shared" si="12"/>
        <v>53.85</v>
      </c>
      <c r="V22" s="17">
        <f t="shared" si="13"/>
        <v>456125.31999999995</v>
      </c>
      <c r="W22" s="80"/>
      <c r="X22">
        <v>20</v>
      </c>
      <c r="Y22" s="31"/>
      <c r="Z22" s="36">
        <v>0</v>
      </c>
      <c r="AA22" s="36">
        <f t="shared" si="5"/>
        <v>-53.85</v>
      </c>
      <c r="AB22" s="40"/>
      <c r="AD22" s="36">
        <f>Бишкек!AA22+'Джалал-Абад'!AA22+' Кара-Балта'!AA22+' Каракол'!AA22+Ош!AA22+Талас!AA22+Токмок!AA22+'Чолпон-Ата'!AA22</f>
        <v>455.90000000000009</v>
      </c>
      <c r="AE22" s="36"/>
      <c r="AF22" s="36"/>
      <c r="AG22" s="69">
        <v>8680</v>
      </c>
      <c r="AI22" s="73">
        <f t="shared" si="9"/>
        <v>3957212.0000000009</v>
      </c>
      <c r="AJ22" s="80"/>
      <c r="AK22" s="31"/>
    </row>
    <row r="23" spans="1:37">
      <c r="A23" s="110">
        <v>19</v>
      </c>
      <c r="B23" s="107">
        <v>1101025</v>
      </c>
      <c r="C23" s="100">
        <v>13580</v>
      </c>
      <c r="D23" s="89" t="s">
        <v>69</v>
      </c>
      <c r="E23" s="14">
        <f>Бишкек!E23+'Джалал-Абад'!E23+' Кара-Балта'!E23+' Каракол'!E23+Ош!E23+Талас!E23+Токмок!E23+'Чолпон-Ата'!E23</f>
        <v>0</v>
      </c>
      <c r="F23" s="14">
        <f>Бишкек!F23+'Джалал-Абад'!F23+' Кара-Балта'!F23+' Каракол'!F23+Ош!F23+Талас!F23+Токмок!F23+'Чолпон-Ата'!F23</f>
        <v>0</v>
      </c>
      <c r="G23" s="14">
        <f>Бишкек!G23+'Джалал-Абад'!G23+' Кара-Балта'!G23+' Каракол'!G23+Ош!G23+Талас!G23+Токмок!G23+'Чолпон-Ата'!G23</f>
        <v>0</v>
      </c>
      <c r="H23" s="14">
        <f>Бишкек!H23+'Джалал-Абад'!H23+' Кара-Балта'!H23+' Каракол'!H23+Ош!H23+Талас!H23+Токмок!H23+'Чолпон-Ата'!H23</f>
        <v>51.269999999999996</v>
      </c>
      <c r="I23" s="14">
        <f>Бишкек!I23+'Джалал-Абад'!I23+' Кара-Балта'!I23+' Каракол'!I23+Ош!I23+Талас!I23+Токмок!I23+'Чолпон-Ата'!I23</f>
        <v>5.1269999999999998</v>
      </c>
      <c r="J23" s="14">
        <f>Бишкек!J23+'Джалал-Абад'!J23+' Кара-Балта'!J23+' Каракол'!J23+Ош!J23+Талас!J23+Токмок!J23+'Чолпон-Ата'!J23</f>
        <v>76776.87</v>
      </c>
      <c r="K23" s="14">
        <f>Бишкек!K23+'Джалал-Абад'!K23+' Кара-Балта'!K23+' Каракол'!K23+Ош!K23+Талас!K23+Токмок!K23+'Чолпон-Ата'!K23</f>
        <v>5</v>
      </c>
      <c r="L23" s="14">
        <f>Бишкек!L23+'Джалал-Абад'!L23+' Кара-Балта'!L23+' Каракол'!L23+Ош!L23+Талас!L23+Токмок!L23+'Чолпон-Ата'!L23</f>
        <v>0.5</v>
      </c>
      <c r="M23" s="14">
        <f>Бишкек!M23+'Джалал-Абад'!M23+' Кара-Балта'!M23+' Каракол'!M23+Ош!M23+Талас!M23+Токмок!M23+'Чолпон-Ата'!M23</f>
        <v>7296</v>
      </c>
      <c r="N23" s="14">
        <f>Бишкек!N23+'Джалал-Абад'!N23+' Кара-Балта'!N23+' Каракол'!N23+Ош!N23+Талас!N23+Токмок!N23+'Чолпон-Ата'!N23</f>
        <v>2</v>
      </c>
      <c r="O23" s="14">
        <f>Бишкек!O23+'Джалал-Абад'!O23+' Кара-Балта'!O23+' Каракол'!O23+Ош!O23+Талас!O23+Токмок!O23+'Чолпон-Ата'!O23</f>
        <v>0.2</v>
      </c>
      <c r="P23" s="14">
        <f>Бишкек!P23+'Джалал-Абад'!P23+' Кара-Балта'!P23+' Каракол'!P23+Ош!P23+Талас!P23+Токмок!P23+'Чолпон-Ата'!P23</f>
        <v>2888</v>
      </c>
      <c r="Q23" s="14"/>
      <c r="R23" s="15">
        <f t="shared" si="10"/>
        <v>0</v>
      </c>
      <c r="S23" s="15"/>
      <c r="T23" s="16">
        <f t="shared" si="11"/>
        <v>58.269999999999996</v>
      </c>
      <c r="U23" s="16">
        <f t="shared" si="12"/>
        <v>5.827</v>
      </c>
      <c r="V23" s="17">
        <f t="shared" si="13"/>
        <v>86960.87</v>
      </c>
      <c r="W23" s="80"/>
      <c r="X23">
        <v>10</v>
      </c>
      <c r="Y23" s="31"/>
      <c r="Z23" s="36">
        <v>95.96421009974874</v>
      </c>
      <c r="AA23" s="36">
        <f t="shared" si="5"/>
        <v>90.137210099748742</v>
      </c>
      <c r="AB23" s="40">
        <f t="shared" si="6"/>
        <v>-0.93927944601489244</v>
      </c>
      <c r="AD23" s="36">
        <f>Бишкек!AA23+'Джалал-Абад'!AA23+' Кара-Балта'!AA23+' Каракол'!AA23+Ош!AA23+Талас!AA23+Токмок!AA23+'Чолпон-Ата'!AA23</f>
        <v>10.828000000000001</v>
      </c>
      <c r="AE23" s="36">
        <f t="shared" si="7"/>
        <v>0.44823076923076921</v>
      </c>
      <c r="AF23" s="36">
        <f t="shared" si="8"/>
        <v>24.157199244894461</v>
      </c>
      <c r="AG23" s="69">
        <v>15200</v>
      </c>
      <c r="AH23" s="82">
        <v>1400</v>
      </c>
      <c r="AI23" s="73">
        <f t="shared" si="9"/>
        <v>164585.60000000001</v>
      </c>
      <c r="AJ23" s="80"/>
      <c r="AK23" s="31"/>
    </row>
    <row r="24" spans="1:37">
      <c r="A24" s="110">
        <v>20</v>
      </c>
      <c r="B24" s="107"/>
      <c r="C24" s="100">
        <v>41342</v>
      </c>
      <c r="D24" s="89" t="s">
        <v>109</v>
      </c>
      <c r="E24" s="14">
        <f>Бишкек!E24+'Джалал-Абад'!E24+' Кара-Балта'!E24+' Каракол'!E24+Ош!E24+Талас!E24+Токмок!E24+'Чолпон-Ата'!E24</f>
        <v>0</v>
      </c>
      <c r="F24" s="14">
        <f>Бишкек!F24+'Джалал-Абад'!F24+' Кара-Балта'!F24+' Каракол'!F24+Ош!F24+Талас!F24+Токмок!F24+'Чолпон-Ата'!F24</f>
        <v>0</v>
      </c>
      <c r="G24" s="14">
        <f>Бишкек!G24+'Джалал-Абад'!G24+' Кара-Балта'!G24+' Каракол'!G24+Ош!G24+Талас!G24+Токмок!G24+'Чолпон-Ата'!G24</f>
        <v>0</v>
      </c>
      <c r="H24" s="14">
        <f>Бишкек!H24+'Джалал-Абад'!H24+' Кара-Балта'!H24+' Каракол'!H24+Ош!H24+Талас!H24+Токмок!H24+'Чолпон-Ата'!H24</f>
        <v>137</v>
      </c>
      <c r="I24" s="14">
        <f>Бишкек!I24+'Джалал-Абад'!I24+' Кара-Балта'!I24+' Каракол'!I24+Ош!I24+Талас!I24+Токмок!I24+'Чолпон-Ата'!I24</f>
        <v>13.700000000000001</v>
      </c>
      <c r="J24" s="14">
        <f>Бишкек!J24+'Джалал-Абад'!J24+' Кара-Балта'!J24+' Каракол'!J24+Ош!J24+Талас!J24+Токмок!J24+'Чолпон-Ата'!J24</f>
        <v>204607.2</v>
      </c>
      <c r="K24" s="14">
        <f>Бишкек!K24+'Джалал-Абад'!K24+' Кара-Балта'!K24+' Каракол'!K24+Ош!K24+Талас!K24+Токмок!K24+'Чолпон-Ата'!K24</f>
        <v>76</v>
      </c>
      <c r="L24" s="14">
        <f>Бишкек!L24+'Джалал-Абад'!L24+' Кара-Балта'!L24+' Каракол'!L24+Ош!L24+Талас!L24+Токмок!L24+'Чолпон-Ата'!L24</f>
        <v>7.6</v>
      </c>
      <c r="M24" s="14">
        <f>Бишкек!M24+'Джалал-Абад'!M24+' Кара-Балта'!M24+' Каракол'!M24+Ош!M24+Талас!M24+Токмок!M24+'Чолпон-Ата'!M24</f>
        <v>107692</v>
      </c>
      <c r="N24" s="14">
        <f>Бишкек!N24+'Джалал-Абад'!N24+' Кара-Балта'!N24+' Каракол'!N24+Ош!N24+Талас!N24+Токмок!N24+'Чолпон-Ата'!N24</f>
        <v>24</v>
      </c>
      <c r="O24" s="14">
        <f>Бишкек!O24+'Джалал-Абад'!O24+' Кара-Балта'!O24+' Каракол'!O24+Ош!O24+Талас!O24+Токмок!O24+'Чолпон-Ата'!O24</f>
        <v>2.4000000000000004</v>
      </c>
      <c r="P24" s="14">
        <f>Бишкек!P24+'Джалал-Абад'!P24+' Кара-Балта'!P24+' Каракол'!P24+Ош!P24+Талас!P24+Токмок!P24+'Чолпон-Ата'!P24</f>
        <v>36008</v>
      </c>
      <c r="Q24" s="14"/>
      <c r="R24" s="15">
        <f t="shared" si="10"/>
        <v>0</v>
      </c>
      <c r="S24" s="15"/>
      <c r="T24" s="16">
        <f t="shared" si="11"/>
        <v>237</v>
      </c>
      <c r="U24" s="16">
        <f t="shared" si="12"/>
        <v>23.7</v>
      </c>
      <c r="V24" s="17">
        <f t="shared" si="13"/>
        <v>348307.20000000001</v>
      </c>
      <c r="W24" s="80"/>
      <c r="X24">
        <v>10</v>
      </c>
      <c r="Y24" s="31"/>
      <c r="Z24" s="36">
        <v>0</v>
      </c>
      <c r="AA24" s="36">
        <f t="shared" si="5"/>
        <v>-23.7</v>
      </c>
      <c r="AB24" s="40"/>
      <c r="AD24" s="36">
        <f>Бишкек!AA24+'Джалал-Абад'!AA24+' Кара-Балта'!AA24+' Каракол'!AA24+Ош!AA24+Талас!AA24+Токмок!AA24+'Чолпон-Ата'!AA24</f>
        <v>161.30000000000001</v>
      </c>
      <c r="AE24" s="36"/>
      <c r="AF24" s="36"/>
      <c r="AG24" s="69">
        <v>15200</v>
      </c>
      <c r="AI24" s="73">
        <f t="shared" si="9"/>
        <v>2451760</v>
      </c>
      <c r="AJ24" s="80"/>
      <c r="AK24" s="31"/>
    </row>
    <row r="25" spans="1:37">
      <c r="A25" s="110">
        <v>21</v>
      </c>
      <c r="B25" s="107">
        <v>1101015</v>
      </c>
      <c r="C25" s="101">
        <v>13579</v>
      </c>
      <c r="D25" s="90" t="s">
        <v>70</v>
      </c>
      <c r="E25" s="14">
        <f>Бишкек!E25+'Джалал-Абад'!E25+' Кара-Балта'!E25+' Каракол'!E25+Ош!E25+Талас!E25+Токмок!E25+'Чолпон-Ата'!E25</f>
        <v>610</v>
      </c>
      <c r="F25" s="14">
        <f>Бишкек!F25+'Джалал-Абад'!F25+' Кара-Балта'!F25+' Каракол'!F25+Ош!F25+Талас!F25+Токмок!F25+'Чолпон-Ата'!F25</f>
        <v>15.250000000000002</v>
      </c>
      <c r="G25" s="14">
        <f>Бишкек!G25+'Джалал-Абад'!G25+' Кара-Балта'!G25+' Каракол'!G25+Ош!G25+Талас!G25+Токмок!G25+'Чолпон-Ата'!G25</f>
        <v>231800</v>
      </c>
      <c r="H25" s="14">
        <f>Бишкек!H25+'Джалал-Абад'!H25+' Кара-Балта'!H25+' Каракол'!H25+Ош!H25+Талас!H25+Токмок!H25+'Чолпон-Ата'!H25</f>
        <v>2004</v>
      </c>
      <c r="I25" s="14">
        <f>Бишкек!I25+'Джалал-Абад'!I25+' Кара-Балта'!I25+' Каракол'!I25+Ош!I25+Талас!I25+Токмок!I25+'Чолпон-Ата'!I25</f>
        <v>50.099999999999994</v>
      </c>
      <c r="J25" s="14">
        <f>Бишкек!J25+'Джалал-Абад'!J25+' Кара-Балта'!J25+' Каракол'!J25+Ош!J25+Талас!J25+Токмок!J25+'Чолпон-Ата'!J25</f>
        <v>741452.2</v>
      </c>
      <c r="K25" s="14">
        <f>Бишкек!K25+'Джалал-Абад'!K25+' Кара-Балта'!K25+' Каракол'!K25+Ош!K25+Талас!K25+Токмок!K25+'Чолпон-Ата'!K25</f>
        <v>2296</v>
      </c>
      <c r="L25" s="14">
        <f>Бишкек!L25+'Джалал-Абад'!L25+' Кара-Балта'!L25+' Каракол'!L25+Ош!L25+Талас!L25+Токмок!L25+'Чолпон-Ата'!L25</f>
        <v>57.4</v>
      </c>
      <c r="M25" s="14">
        <f>Бишкек!M25+'Джалал-Абад'!M25+' Кара-Балта'!M25+' Каракол'!M25+Ош!M25+Талас!M25+Токмок!M25+'Чолпон-Ата'!M25</f>
        <v>814636.4</v>
      </c>
      <c r="N25" s="14">
        <f>Бишкек!N25+'Джалал-Абад'!N25+' Кара-Балта'!N25+' Каракол'!N25+Ош!N25+Талас!N25+Токмок!N25+'Чолпон-Ата'!N25</f>
        <v>124</v>
      </c>
      <c r="O25" s="14">
        <f>Бишкек!O25+'Джалал-Абад'!O25+' Кара-Балта'!O25+' Каракол'!O25+Ош!O25+Талас!O25+Токмок!O25+'Чолпон-Ата'!O25</f>
        <v>3.1</v>
      </c>
      <c r="P25" s="14">
        <f>Бишкек!P25+'Джалал-Абад'!P25+' Кара-Балта'!P25+' Каракол'!P25+Ош!P25+Талас!P25+Токмок!P25+'Чолпон-Ата'!P25</f>
        <v>46265</v>
      </c>
      <c r="Q25" s="14"/>
      <c r="R25" s="15">
        <f t="shared" si="10"/>
        <v>0</v>
      </c>
      <c r="S25" s="15"/>
      <c r="T25" s="16">
        <f t="shared" si="11"/>
        <v>5034</v>
      </c>
      <c r="U25" s="16">
        <f t="shared" si="12"/>
        <v>125.85</v>
      </c>
      <c r="V25" s="17">
        <f t="shared" si="13"/>
        <v>1834153.6</v>
      </c>
      <c r="W25" s="80"/>
      <c r="X25">
        <v>40</v>
      </c>
      <c r="Y25" s="31"/>
      <c r="Z25" s="36">
        <v>2021.827541603775</v>
      </c>
      <c r="AA25" s="36">
        <f t="shared" si="5"/>
        <v>1895.9775416037751</v>
      </c>
      <c r="AB25" s="40">
        <f t="shared" si="6"/>
        <v>-0.93775433492207161</v>
      </c>
      <c r="AD25" s="36">
        <f>Бишкек!AA25+'Джалал-Абад'!AA25+' Кара-Балта'!AA25+' Каракол'!AA25+Ош!AA25+Талас!AA25+Токмок!AA25+'Чолпон-Ата'!AA25</f>
        <v>661.2</v>
      </c>
      <c r="AE25" s="36">
        <f t="shared" si="7"/>
        <v>9.680769230769231</v>
      </c>
      <c r="AF25" s="36">
        <f t="shared" si="8"/>
        <v>68.300357568533968</v>
      </c>
      <c r="AG25" s="69">
        <v>15200</v>
      </c>
      <c r="AH25" s="82">
        <v>350</v>
      </c>
      <c r="AI25" s="73">
        <f t="shared" si="9"/>
        <v>10050240</v>
      </c>
      <c r="AJ25" s="80"/>
      <c r="AK25" s="31"/>
    </row>
    <row r="26" spans="1:37">
      <c r="A26" s="110">
        <v>22</v>
      </c>
      <c r="B26" s="107"/>
      <c r="C26" s="101">
        <v>40755</v>
      </c>
      <c r="D26" s="90" t="s">
        <v>107</v>
      </c>
      <c r="E26" s="14">
        <f>Бишкек!E26+'Джалал-Абад'!E26+' Кара-Балта'!E26+' Каракол'!E26+Ош!E26+Талас!E26+Токмок!E26+'Чолпон-Ата'!E26</f>
        <v>6729</v>
      </c>
      <c r="F26" s="14">
        <f>Бишкек!F26+'Джалал-Абад'!F26+' Кара-Балта'!F26+' Каракол'!F26+Ош!F26+Талас!F26+Токмок!F26+'Чолпон-Ата'!F26</f>
        <v>168.22499999999999</v>
      </c>
      <c r="G26" s="14">
        <f>Бишкек!G26+'Джалал-Абад'!G26+' Кара-Балта'!G26+' Каракол'!G26+Ош!G26+Талас!G26+Токмок!G26+'Чолпон-Ата'!G26</f>
        <v>2557020</v>
      </c>
      <c r="H26" s="14">
        <f>Бишкек!H26+'Джалал-Абад'!H26+' Кара-Балта'!H26+' Каракол'!H26+Ош!H26+Талас!H26+Токмок!H26+'Чолпон-Ата'!H26</f>
        <v>9290</v>
      </c>
      <c r="I26" s="14">
        <f>Бишкек!I26+'Джалал-Абад'!I26+' Кара-Балта'!I26+' Каракол'!I26+Ош!I26+Талас!I26+Токмок!I26+'Чолпон-Ата'!I26</f>
        <v>232.25</v>
      </c>
      <c r="J26" s="14">
        <f>Бишкек!J26+'Джалал-Абад'!J26+' Кара-Балта'!J26+' Каракол'!J26+Ош!J26+Талас!J26+Токмок!J26+'Чолпон-Ата'!J26</f>
        <v>3448761.6</v>
      </c>
      <c r="K26" s="14">
        <f>Бишкек!K26+'Джалал-Абад'!K26+' Кара-Балта'!K26+' Каракол'!K26+Ош!K26+Талас!K26+Токмок!K26+'Чолпон-Ата'!K26</f>
        <v>27735</v>
      </c>
      <c r="L26" s="14">
        <f>Бишкек!L26+'Джалал-Абад'!L26+' Кара-Балта'!L26+' Каракол'!L26+Ош!L26+Талас!L26+Токмок!L26+'Чолпон-Ата'!L26</f>
        <v>693.37499999999989</v>
      </c>
      <c r="M26" s="14">
        <f>Бишкек!M26+'Джалал-Абад'!M26+' Кара-Балта'!M26+' Каракол'!M26+Ош!M26+Талас!M26+Токмок!M26+'Чолпон-Ата'!M26</f>
        <v>9829030.6000000015</v>
      </c>
      <c r="N26" s="14">
        <f>Бишкек!N26+'Джалал-Абад'!N26+' Кара-Балта'!N26+' Каракол'!N26+Ош!N26+Талас!N26+Токмок!N26+'Чолпон-Ата'!N26</f>
        <v>266</v>
      </c>
      <c r="O26" s="14">
        <f>Бишкек!O26+'Джалал-Абад'!O26+' Кара-Балта'!O26+' Каракол'!O26+Ош!O26+Талас!O26+Токмок!O26+'Чолпон-Ата'!O26</f>
        <v>6.6499999999999995</v>
      </c>
      <c r="P26" s="14">
        <f>Бишкек!P26+'Джалал-Абад'!P26+' Кара-Балта'!P26+' Каракол'!P26+Ош!P26+Талас!P26+Токмок!P26+'Чолпон-Ата'!P26</f>
        <v>98963.4</v>
      </c>
      <c r="Q26" s="14"/>
      <c r="R26" s="15">
        <f t="shared" si="10"/>
        <v>0</v>
      </c>
      <c r="S26" s="15"/>
      <c r="T26" s="16">
        <f t="shared" si="11"/>
        <v>44020</v>
      </c>
      <c r="U26" s="16">
        <f t="shared" si="12"/>
        <v>1100.5</v>
      </c>
      <c r="V26" s="17">
        <f t="shared" si="13"/>
        <v>15933775.600000001</v>
      </c>
      <c r="W26" s="80"/>
      <c r="X26">
        <v>40</v>
      </c>
      <c r="Y26" s="31"/>
      <c r="Z26" s="36">
        <v>0</v>
      </c>
      <c r="AA26" s="36">
        <f t="shared" si="5"/>
        <v>-1100.5</v>
      </c>
      <c r="AB26" s="40" t="e">
        <f t="shared" si="6"/>
        <v>#DIV/0!</v>
      </c>
      <c r="AD26" s="36">
        <f>Бишкек!AA26+'Джалал-Абад'!AA26+' Кара-Балта'!AA26+' Каракол'!AA26+Ош!AA26+Талас!AA26+Токмок!AA26+'Чолпон-Ата'!AA26</f>
        <v>1705.1250000000002</v>
      </c>
      <c r="AE26" s="36">
        <f t="shared" ref="AE26" si="14">U26/$AB$2</f>
        <v>84.65384615384616</v>
      </c>
      <c r="AF26" s="36">
        <f t="shared" ref="AF26" si="15">IF(AE26=0,0,AD26/AE26)</f>
        <v>20.142321671967288</v>
      </c>
      <c r="AG26" s="69">
        <v>15201</v>
      </c>
      <c r="AI26" s="73">
        <f t="shared" si="9"/>
        <v>25919605.125000004</v>
      </c>
      <c r="AJ26" s="80"/>
      <c r="AK26" s="31"/>
    </row>
    <row r="27" spans="1:37">
      <c r="A27" s="110">
        <v>23</v>
      </c>
      <c r="B27" s="107">
        <v>1102540</v>
      </c>
      <c r="C27" s="101">
        <v>16168</v>
      </c>
      <c r="D27" s="90" t="s">
        <v>71</v>
      </c>
      <c r="E27" s="14">
        <f>Бишкек!E27+'Джалал-Абад'!E27+' Кара-Балта'!E27+' Каракол'!E27+Ош!E27+Талас!E27+Токмок!E27+'Чолпон-Ата'!E27</f>
        <v>1093</v>
      </c>
      <c r="F27" s="14">
        <f>Бишкек!F27+'Джалал-Абад'!F27+' Кара-Балта'!F27+' Каракол'!F27+Ош!F27+Талас!F27+Токмок!F27+'Чолпон-Ата'!F27</f>
        <v>45.541666666666664</v>
      </c>
      <c r="G27" s="14">
        <f>Бишкек!G27+'Джалал-Абад'!G27+' Кара-Балта'!G27+' Каракол'!G27+Ош!G27+Талас!G27+Токмок!G27+'Чолпон-Ата'!G27</f>
        <v>367248</v>
      </c>
      <c r="H27" s="14">
        <f>Бишкек!H27+'Джалал-Абад'!H27+' Кара-Балта'!H27+' Каракол'!H27+Ош!H27+Талас!H27+Токмок!H27+'Чолпон-Ата'!H27</f>
        <v>6572</v>
      </c>
      <c r="I27" s="14">
        <f>Бишкек!I27+'Джалал-Абад'!I27+' Кара-Балта'!I27+' Каракол'!I27+Ош!I27+Талас!I27+Токмок!I27+'Чолпон-Ата'!I27</f>
        <v>273.83333333333331</v>
      </c>
      <c r="J27" s="14">
        <f>Бишкек!J27+'Джалал-Абад'!J27+' Кара-Балта'!J27+' Каракол'!J27+Ош!J27+Талас!J27+Токмок!J27+'Чолпон-Ата'!J27</f>
        <v>2155228.3200000003</v>
      </c>
      <c r="K27" s="14">
        <f>Бишкек!K27+'Джалал-Абад'!K27+' Кара-Балта'!K27+' Каракол'!K27+Ош!K27+Талас!K27+Токмок!K27+'Чолпон-Ата'!K27</f>
        <v>8766</v>
      </c>
      <c r="L27" s="14">
        <f>Бишкек!L27+'Джалал-Абад'!L27+' Кара-Балта'!L27+' Каракол'!L27+Ош!L27+Талас!L27+Токмок!L27+'Чолпон-Ата'!L27</f>
        <v>365.25</v>
      </c>
      <c r="M27" s="14">
        <f>Бишкек!M27+'Джалал-Абад'!M27+' Кара-Балта'!M27+' Каракол'!M27+Ош!M27+Талас!M27+Токмок!M27+'Чолпон-Ата'!M27</f>
        <v>2741333.28</v>
      </c>
      <c r="N27" s="14">
        <f>Бишкек!N27+'Джалал-Абад'!N27+' Кара-Балта'!N27+' Каракол'!N27+Ош!N27+Талас!N27+Токмок!N27+'Чолпон-Ата'!N27</f>
        <v>267</v>
      </c>
      <c r="O27" s="14">
        <f>Бишкек!O27+'Джалал-Абад'!O27+' Кара-Балта'!O27+' Каракол'!O27+Ош!O27+Талас!O27+Токмок!O27+'Чолпон-Ата'!O27</f>
        <v>11.125000000000002</v>
      </c>
      <c r="P27" s="14">
        <f>Бишкек!P27+'Джалал-Абад'!P27+' Кара-Балта'!P27+' Каракол'!P27+Ош!P27+Талас!P27+Токмок!P27+'Чолпон-Ата'!P27</f>
        <v>87205.440000000002</v>
      </c>
      <c r="Q27" s="14"/>
      <c r="R27" s="15">
        <f t="shared" si="10"/>
        <v>0</v>
      </c>
      <c r="S27" s="15"/>
      <c r="T27" s="16">
        <f t="shared" si="11"/>
        <v>16698</v>
      </c>
      <c r="U27" s="16">
        <f t="shared" si="12"/>
        <v>695.75</v>
      </c>
      <c r="V27" s="17">
        <f t="shared" si="13"/>
        <v>5351015.04</v>
      </c>
      <c r="W27" s="80"/>
      <c r="X27">
        <v>24</v>
      </c>
      <c r="Y27" s="31"/>
      <c r="Z27" s="36">
        <v>964</v>
      </c>
      <c r="AA27" s="36">
        <f t="shared" si="5"/>
        <v>268.25</v>
      </c>
      <c r="AB27" s="40">
        <f t="shared" si="6"/>
        <v>-0.27826763485477179</v>
      </c>
      <c r="AD27" s="36">
        <f>Бишкек!AA27+'Джалал-Абад'!AA27+' Кара-Балта'!AA27+' Каракол'!AA27+Ош!AA27+Талас!AA27+Токмок!AA27+'Чолпон-Ата'!AA27</f>
        <v>1486.7249999999999</v>
      </c>
      <c r="AE27" s="36">
        <f t="shared" si="7"/>
        <v>53.519230769230766</v>
      </c>
      <c r="AF27" s="36">
        <f t="shared" si="8"/>
        <v>27.779266978081207</v>
      </c>
      <c r="AG27" s="69">
        <v>8064</v>
      </c>
      <c r="AH27" s="82">
        <v>320</v>
      </c>
      <c r="AI27" s="73">
        <f t="shared" si="9"/>
        <v>11988950.399999999</v>
      </c>
      <c r="AK27" s="31"/>
    </row>
    <row r="28" spans="1:37">
      <c r="A28" s="110">
        <v>24</v>
      </c>
      <c r="B28" s="107">
        <v>1104015</v>
      </c>
      <c r="C28" s="101">
        <v>13586</v>
      </c>
      <c r="D28" s="90" t="s">
        <v>72</v>
      </c>
      <c r="E28" s="14">
        <f>Бишкек!E28+'Джалал-Абад'!E28+' Кара-Балта'!E28+' Каракол'!E28+Ош!E28+Талас!E28+Токмок!E28+'Чолпон-Ата'!E28</f>
        <v>248.4</v>
      </c>
      <c r="F28" s="14">
        <f>Бишкек!F28+'Джалал-Абад'!F28+' Кара-Балта'!F28+' Каракол'!F28+Ош!F28+Талас!F28+Токмок!F28+'Чолпон-Ата'!F28</f>
        <v>4.9680000000000009</v>
      </c>
      <c r="G28" s="14">
        <f>Бишкек!G28+'Джалал-Абад'!G28+' Кара-Балта'!G28+' Каракол'!G28+Ош!G28+Талас!G28+Токмок!G28+'Чолпон-Ата'!G28</f>
        <v>37756.969999999994</v>
      </c>
      <c r="H28" s="14">
        <f>Бишкек!H28+'Джалал-Абад'!H28+' Кара-Балта'!H28+' Каракол'!H28+Ош!H28+Талас!H28+Токмок!H28+'Чолпон-Ата'!H28</f>
        <v>130</v>
      </c>
      <c r="I28" s="14">
        <f>Бишкек!I28+'Джалал-Абад'!I28+' Кара-Балта'!I28+' Каракол'!I28+Ош!I28+Талас!I28+Токмок!I28+'Чолпон-Ата'!I28</f>
        <v>2.5999999999999996</v>
      </c>
      <c r="J28" s="14">
        <f>Бишкек!J28+'Джалал-Абад'!J28+' Кара-Балта'!J28+' Каракол'!J28+Ош!J28+Талас!J28+Токмок!J28+'Чолпон-Ата'!J28</f>
        <v>19337.72</v>
      </c>
      <c r="K28" s="14">
        <f>Бишкек!K28+'Джалал-Абад'!K28+' Кара-Балта'!K28+' Каракол'!K28+Ош!K28+Талас!K28+Токмок!K28+'Чолпон-Ата'!K28</f>
        <v>19</v>
      </c>
      <c r="L28" s="14">
        <f>Бишкек!L28+'Джалал-Абад'!L28+' Кара-Балта'!L28+' Каракол'!L28+Ош!L28+Талас!L28+Токмок!L28+'Чолпон-Ата'!L28</f>
        <v>0.37999999999999995</v>
      </c>
      <c r="M28" s="14">
        <f>Бишкек!M28+'Джалал-Абад'!M28+' Кара-Балта'!M28+' Каракол'!M28+Ош!M28+Талас!M28+Токмок!M28+'Чолпон-Ата'!M28</f>
        <v>2725.36</v>
      </c>
      <c r="N28" s="14">
        <f>Бишкек!N28+'Джалал-Абад'!N28+' Кара-Балта'!N28+' Каракол'!N28+Ош!N28+Талас!N28+Токмок!N28+'Чолпон-Ата'!N28</f>
        <v>6</v>
      </c>
      <c r="O28" s="14">
        <f>Бишкек!O28+'Джалал-Абад'!O28+' Кара-Балта'!O28+' Каракол'!O28+Ош!O28+Талас!O28+Токмок!O28+'Чолпон-Ата'!O28</f>
        <v>0.12000000000000001</v>
      </c>
      <c r="P28" s="14">
        <f>Бишкек!P28+'Джалал-Абад'!P28+' Кара-Балта'!P28+' Каракол'!P28+Ош!P28+Талас!P28+Токмок!P28+'Чолпон-Ата'!P28</f>
        <v>899.83999999999992</v>
      </c>
      <c r="Q28" s="14"/>
      <c r="R28" s="15">
        <f t="shared" si="10"/>
        <v>0</v>
      </c>
      <c r="S28" s="15"/>
      <c r="T28" s="16">
        <f t="shared" si="11"/>
        <v>403.4</v>
      </c>
      <c r="U28" s="16">
        <f t="shared" si="12"/>
        <v>8.0679999999999996</v>
      </c>
      <c r="V28" s="17">
        <f t="shared" si="13"/>
        <v>60719.889999999992</v>
      </c>
      <c r="W28" s="80"/>
      <c r="X28">
        <v>50</v>
      </c>
      <c r="Y28" s="31"/>
      <c r="Z28" s="36">
        <v>25.830842415784055</v>
      </c>
      <c r="AA28" s="36">
        <f t="shared" si="5"/>
        <v>17.762842415784057</v>
      </c>
      <c r="AB28" s="40">
        <f t="shared" si="6"/>
        <v>-0.68766020596099442</v>
      </c>
      <c r="AD28" s="36">
        <f>Бишкек!AA28+'Джалал-Абад'!AA28+' Кара-Балта'!AA28+' Каракол'!AA28+Ош!AA28+Талас!AA28+Токмок!AA28+'Чолпон-Ата'!AA28</f>
        <v>45.111999999999995</v>
      </c>
      <c r="AE28" s="36">
        <f t="shared" si="7"/>
        <v>0.62061538461538457</v>
      </c>
      <c r="AF28" s="36">
        <f t="shared" si="8"/>
        <v>72.689142290530484</v>
      </c>
      <c r="AG28" s="69">
        <v>7600</v>
      </c>
      <c r="AH28" s="82">
        <v>140</v>
      </c>
      <c r="AI28" s="73">
        <f t="shared" si="9"/>
        <v>342851.19999999995</v>
      </c>
      <c r="AJ28" s="80"/>
      <c r="AK28" s="31"/>
    </row>
    <row r="29" spans="1:37">
      <c r="A29" s="110">
        <v>25</v>
      </c>
      <c r="B29" s="107"/>
      <c r="C29" s="101">
        <v>41107</v>
      </c>
      <c r="D29" s="90" t="s">
        <v>108</v>
      </c>
      <c r="E29" s="14">
        <f>Бишкек!E29+'Джалал-Абад'!E29+' Кара-Балта'!E29+' Каракол'!E29+Ош!E29+Талас!E29+Токмок!E29+'Чолпон-Ата'!E29</f>
        <v>39</v>
      </c>
      <c r="F29" s="14">
        <f>Бишкек!F29+'Джалал-Абад'!F29+' Кара-Балта'!F29+' Каракол'!F29+Ош!F29+Талас!F29+Токмок!F29+'Чолпон-Ата'!F29</f>
        <v>0.78</v>
      </c>
      <c r="G29" s="14">
        <f>Бишкек!G29+'Джалал-Абад'!G29+' Кара-Балта'!G29+' Каракол'!G29+Ош!G29+Талас!G29+Токмок!G29+'Чолпон-Ата'!G29</f>
        <v>5928</v>
      </c>
      <c r="H29" s="14">
        <f>Бишкек!H29+'Джалал-Абад'!H29+' Кара-Балта'!H29+' Каракол'!H29+Ош!H29+Талас!H29+Токмок!H29+'Чолпон-Ата'!H29</f>
        <v>377</v>
      </c>
      <c r="I29" s="14">
        <f>Бишкек!I29+'Джалал-Абад'!I29+' Кара-Балта'!I29+' Каракол'!I29+Ош!I29+Талас!I29+Токмок!I29+'Чолпон-Ата'!I29</f>
        <v>7.54</v>
      </c>
      <c r="J29" s="14">
        <f>Бишкек!J29+'Джалал-Абад'!J29+' Кара-Балта'!J29+' Каракол'!J29+Ош!J29+Талас!J29+Токмок!J29+'Чолпон-Ата'!J29</f>
        <v>56402.64</v>
      </c>
      <c r="K29" s="14">
        <f>Бишкек!K29+'Джалал-Абад'!K29+' Кара-Балта'!K29+' Каракол'!K29+Ош!K29+Талас!K29+Токмок!K29+'Чолпон-Ата'!K29</f>
        <v>37</v>
      </c>
      <c r="L29" s="14">
        <f>Бишкек!L29+'Джалал-Абад'!L29+' Кара-Балта'!L29+' Каракол'!L29+Ош!L29+Талас!L29+Токмок!L29+'Чолпон-Ата'!L29</f>
        <v>0.74</v>
      </c>
      <c r="M29" s="14">
        <f>Бишкек!M29+'Джалал-Абад'!M29+' Кара-Балта'!M29+' Каракол'!M29+Ош!M29+Талас!M29+Токмок!M29+'Чолпон-Ата'!M29</f>
        <v>5397.52</v>
      </c>
      <c r="N29" s="14">
        <f>Бишкек!N29+'Джалал-Абад'!N29+' Кара-Балта'!N29+' Каракол'!N29+Ош!N29+Талас!N29+Токмок!N29+'Чолпон-Ата'!N29</f>
        <v>11</v>
      </c>
      <c r="O29" s="14">
        <f>Бишкек!O29+'Джалал-Абад'!O29+' Кара-Балта'!O29+' Каракол'!O29+Ош!O29+Талас!O29+Токмок!O29+'Чолпон-Ата'!O29</f>
        <v>0.22000000000000003</v>
      </c>
      <c r="P29" s="14">
        <f>Бишкек!P29+'Джалал-Абад'!P29+' Кара-Балта'!P29+' Каракол'!P29+Ош!P29+Талас!P29+Токмок!P29+'Чолпон-Ата'!P29</f>
        <v>1612.72</v>
      </c>
      <c r="Q29" s="14"/>
      <c r="R29" s="15">
        <f t="shared" si="10"/>
        <v>0</v>
      </c>
      <c r="S29" s="15"/>
      <c r="T29" s="16">
        <f t="shared" si="11"/>
        <v>464</v>
      </c>
      <c r="U29" s="16">
        <f t="shared" si="12"/>
        <v>9.2799999999999994</v>
      </c>
      <c r="V29" s="17">
        <f t="shared" si="13"/>
        <v>69340.88</v>
      </c>
      <c r="W29" s="80"/>
      <c r="X29">
        <v>50</v>
      </c>
      <c r="Y29" s="31"/>
      <c r="Z29" s="36">
        <v>0</v>
      </c>
      <c r="AA29" s="36">
        <f t="shared" si="5"/>
        <v>-9.2799999999999994</v>
      </c>
      <c r="AB29" s="40"/>
      <c r="AD29" s="36">
        <f>Бишкек!AA29+'Джалал-Абад'!AA29+' Кара-Балта'!AA29+' Каракол'!AA29+Ош!AA29+Талас!AA29+Токмок!AA29+'Чолпон-Ата'!AA29</f>
        <v>115.71999999999997</v>
      </c>
      <c r="AE29" s="36"/>
      <c r="AF29" s="36"/>
      <c r="AG29" s="69">
        <v>7600</v>
      </c>
      <c r="AI29" s="73">
        <f t="shared" si="9"/>
        <v>879471.99999999977</v>
      </c>
      <c r="AJ29" s="80"/>
      <c r="AK29" s="31"/>
    </row>
    <row r="30" spans="1:37">
      <c r="A30" s="110">
        <v>26</v>
      </c>
      <c r="B30" s="107">
        <v>1101090</v>
      </c>
      <c r="C30" s="101">
        <v>13581</v>
      </c>
      <c r="D30" s="90" t="s">
        <v>73</v>
      </c>
      <c r="E30" s="14">
        <f>Бишкек!E30+'Джалал-Абад'!E30+' Кара-Балта'!E30+' Каракол'!E30+Ош!E30+Талас!E30+Токмок!E30+'Чолпон-Ата'!E30</f>
        <v>0</v>
      </c>
      <c r="F30" s="14">
        <f>Бишкек!F30+'Джалал-Абад'!F30+' Кара-Балта'!F30+' Каракол'!F30+Ош!F30+Талас!F30+Токмок!F30+'Чолпон-Ата'!F30</f>
        <v>0</v>
      </c>
      <c r="G30" s="14">
        <f>Бишкек!G30+'Джалал-Абад'!G30+' Кара-Балта'!G30+' Каракол'!G30+Ош!G30+Талас!G30+Токмок!G30+'Чолпон-Ата'!G30</f>
        <v>0</v>
      </c>
      <c r="H30" s="14">
        <f>Бишкек!H30+'Джалал-Абад'!H30+' Кара-Балта'!H30+' Каракол'!H30+Ош!H30+Талас!H30+Токмок!H30+'Чолпон-Ата'!H30</f>
        <v>1311</v>
      </c>
      <c r="I30" s="14">
        <f>Бишкек!I30+'Джалал-Абад'!I30+' Кара-Балта'!I30+' Каракол'!I30+Ош!I30+Талас!I30+Токмок!I30+'Чолпон-Ата'!I30</f>
        <v>218.5</v>
      </c>
      <c r="J30" s="14">
        <f>Бишкек!J30+'Джалал-Абад'!J30+' Кара-Балта'!J30+' Каракол'!J30+Ош!J30+Талас!J30+Токмок!J30+'Чолпон-Ата'!J30</f>
        <v>3220389.12</v>
      </c>
      <c r="K30" s="14">
        <f>Бишкек!K30+'Джалал-Абад'!K30+' Кара-Балта'!K30+' Каракол'!K30+Ош!K30+Талас!K30+Токмок!K30+'Чолпон-Ата'!K30</f>
        <v>712</v>
      </c>
      <c r="L30" s="14">
        <f>Бишкек!L30+'Джалал-Абад'!L30+' Кара-Балта'!L30+' Каракол'!L30+Ош!L30+Талас!L30+Токмок!L30+'Чолпон-Ата'!L30</f>
        <v>118.66666666666667</v>
      </c>
      <c r="M30" s="14">
        <f>Бишкек!M30+'Джалал-Абад'!M30+' Кара-Балта'!M30+' Каракол'!M30+Ош!M30+Талас!M30+Токмок!M30+'Чолпон-Ата'!M30</f>
        <v>1657094.4000000001</v>
      </c>
      <c r="N30" s="14">
        <f>Бишкек!N30+'Джалал-Абад'!N30+' Кара-Балта'!N30+' Каракол'!N30+Ош!N30+Талас!N30+Токмок!N30+'Чолпон-Ата'!N30</f>
        <v>43</v>
      </c>
      <c r="O30" s="14">
        <f>Бишкек!O30+'Джалал-Абад'!O30+' Кара-Балта'!O30+' Каракол'!O30+Ош!O30+Талас!O30+Токмок!O30+'Чолпон-Ата'!O30</f>
        <v>7.1666666666666679</v>
      </c>
      <c r="P30" s="14">
        <f>Бишкек!P30+'Джалал-Абад'!P30+' Кара-Балта'!P30+' Каракол'!P30+Ош!P30+Талас!P30+Токмок!P30+'Чолпон-Ата'!P30</f>
        <v>105705.59999999999</v>
      </c>
      <c r="Q30" s="14"/>
      <c r="R30" s="15">
        <f t="shared" si="10"/>
        <v>0</v>
      </c>
      <c r="S30" s="15"/>
      <c r="T30" s="16">
        <f t="shared" si="11"/>
        <v>2066</v>
      </c>
      <c r="U30" s="16">
        <f t="shared" si="12"/>
        <v>344.33333333333331</v>
      </c>
      <c r="V30" s="17">
        <f t="shared" si="13"/>
        <v>4983189.12</v>
      </c>
      <c r="W30" s="80"/>
      <c r="X30">
        <v>6</v>
      </c>
      <c r="Y30" s="31"/>
      <c r="Z30" s="36">
        <v>482.92167118047769</v>
      </c>
      <c r="AA30" s="36">
        <f t="shared" si="5"/>
        <v>138.58833784714437</v>
      </c>
      <c r="AB30" s="40">
        <f t="shared" si="6"/>
        <v>-0.28697891628754657</v>
      </c>
      <c r="AD30" s="36">
        <f>Бишкек!AA30+'Джалал-Абад'!AA30+' Кара-Балта'!AA30+' Каракол'!AA30+Ош!AA30+Талас!AA30+Токмок!AA30+'Чолпон-Ата'!AA30</f>
        <v>821.66666666666674</v>
      </c>
      <c r="AE30" s="36">
        <f t="shared" si="7"/>
        <v>26.487179487179485</v>
      </c>
      <c r="AF30" s="36">
        <f t="shared" si="8"/>
        <v>31.021297192642791</v>
      </c>
      <c r="AG30" s="69">
        <v>14976</v>
      </c>
      <c r="AH30" s="82">
        <v>2240</v>
      </c>
      <c r="AI30" s="73">
        <f t="shared" si="9"/>
        <v>12305280.000000002</v>
      </c>
      <c r="AJ30" s="80"/>
      <c r="AK30" s="31"/>
    </row>
    <row r="31" spans="1:37">
      <c r="A31" s="110">
        <v>27</v>
      </c>
      <c r="B31" s="107">
        <v>1102710</v>
      </c>
      <c r="C31" s="101">
        <v>16633</v>
      </c>
      <c r="D31" s="90" t="s">
        <v>101</v>
      </c>
      <c r="E31" s="14">
        <f>Бишкек!E31+'Джалал-Абад'!E31+' Кара-Балта'!E31+' Каракол'!E31+Ош!E31+Талас!E31+Токмок!E31+'Чолпон-Ата'!E31</f>
        <v>685</v>
      </c>
      <c r="F31" s="14">
        <f>Бишкек!F31+'Джалал-Абад'!F31+' Кара-Балта'!F31+' Каракол'!F31+Ош!F31+Талас!F31+Токмок!F31+'Чолпон-Ата'!F31</f>
        <v>28.541666666666668</v>
      </c>
      <c r="G31" s="14">
        <f>Бишкек!G31+'Джалал-Абад'!G31+' Кара-Балта'!G31+' Каракол'!G31+Ош!G31+Талас!G31+Токмок!G31+'Чолпон-Ата'!G31</f>
        <v>276740</v>
      </c>
      <c r="H31" s="14">
        <f>Бишкек!H31+'Джалал-Абад'!H31+' Кара-Балта'!H31+' Каракол'!H31+Ош!H31+Талас!H31+Токмок!H31+'Чолпон-Ата'!H31</f>
        <v>2562.15</v>
      </c>
      <c r="I31" s="14">
        <f>Бишкек!I31+'Джалал-Абад'!I31+' Кара-Балта'!I31+' Каракол'!I31+Ош!I31+Талас!I31+Токмок!I31+'Чолпон-Ата'!I31</f>
        <v>106.75625000000001</v>
      </c>
      <c r="J31" s="14">
        <f>Бишкек!J31+'Джалал-Абад'!J31+' Кара-Балта'!J31+' Каракол'!J31+Ош!J31+Талас!J31+Токмок!J31+'Чолпон-Ата'!J31</f>
        <v>1018185.04</v>
      </c>
      <c r="K31" s="14">
        <f>Бишкек!K31+'Джалал-Абад'!K31+' Кара-Балта'!K31+' Каракол'!K31+Ош!K31+Талас!K31+Токмок!K31+'Чолпон-Ата'!K31</f>
        <v>1185</v>
      </c>
      <c r="L31" s="14">
        <f>Бишкек!L31+'Джалал-Абад'!L31+' Кара-Балта'!L31+' Каракол'!L31+Ош!L31+Талас!L31+Токмок!L31+'Чолпон-Ата'!L31</f>
        <v>49.375</v>
      </c>
      <c r="M31" s="14">
        <f>Бишкек!M31+'Джалал-Абад'!M31+' Кара-Балта'!M31+' Каракол'!M31+Ош!M31+Талас!M31+Токмок!M31+'Чолпон-Ата'!M31</f>
        <v>447179.51999999996</v>
      </c>
      <c r="N31" s="14">
        <f>Бишкек!N31+'Джалал-Абад'!N31+' Кара-Балта'!N31+' Каракол'!N31+Ош!N31+Талас!N31+Токмок!N31+'Чолпон-Ата'!N31</f>
        <v>87</v>
      </c>
      <c r="O31" s="14">
        <f>Бишкек!O31+'Джалал-Абад'!O31+' Кара-Балта'!O31+' Каракол'!O31+Ош!O31+Талас!O31+Токмок!O31+'Чолпон-Ата'!O31</f>
        <v>3.6250000000000004</v>
      </c>
      <c r="P31" s="14">
        <f>Бишкек!P31+'Джалал-Абад'!P31+' Кара-Балта'!P31+' Каракол'!P31+Ош!P31+Талас!P31+Токмок!P31+'Чолпон-Ата'!P31</f>
        <v>34202.639999999999</v>
      </c>
      <c r="Q31" s="14"/>
      <c r="R31" s="15">
        <f t="shared" si="10"/>
        <v>0</v>
      </c>
      <c r="S31" s="15"/>
      <c r="T31" s="16">
        <f t="shared" si="11"/>
        <v>4519.1499999999996</v>
      </c>
      <c r="U31" s="16">
        <f t="shared" si="12"/>
        <v>188.29791666666665</v>
      </c>
      <c r="V31" s="17">
        <f t="shared" si="13"/>
        <v>1776307.2</v>
      </c>
      <c r="W31" s="80"/>
      <c r="X31">
        <v>24</v>
      </c>
      <c r="Y31" s="31"/>
      <c r="Z31" s="36">
        <v>270</v>
      </c>
      <c r="AA31" s="36">
        <f t="shared" si="5"/>
        <v>81.702083333333348</v>
      </c>
      <c r="AB31" s="40">
        <f t="shared" si="6"/>
        <v>-0.3026003086419754</v>
      </c>
      <c r="AD31" s="36">
        <f>Бишкек!AA31+'Джалал-Абад'!AA31+' Кара-Балта'!AA31+' Каракол'!AA31+Ош!AA31+Талас!AA31+Токмок!AA31+'Чолпон-Ата'!AA31</f>
        <v>446.5625</v>
      </c>
      <c r="AE31" s="36">
        <f t="shared" si="7"/>
        <v>14.484455128205127</v>
      </c>
      <c r="AF31" s="36">
        <f t="shared" si="8"/>
        <v>30.830465906199176</v>
      </c>
      <c r="AG31" s="69">
        <v>9696</v>
      </c>
      <c r="AH31" s="82">
        <v>370</v>
      </c>
      <c r="AI31" s="73">
        <f t="shared" si="9"/>
        <v>4329870</v>
      </c>
      <c r="AJ31" s="80"/>
      <c r="AK31" s="31"/>
    </row>
    <row r="32" spans="1:37">
      <c r="A32" s="110">
        <v>28</v>
      </c>
      <c r="B32" s="107">
        <v>1202210</v>
      </c>
      <c r="C32" s="101">
        <v>16721</v>
      </c>
      <c r="D32" s="90" t="s">
        <v>74</v>
      </c>
      <c r="E32" s="14">
        <f>Бишкек!E32+'Джалал-Абад'!E32+' Кара-Балта'!E32+' Каракол'!E32+Ош!E32+Талас!E32+Токмок!E32+'Чолпон-Ата'!E32</f>
        <v>18</v>
      </c>
      <c r="F32" s="14">
        <f>Бишкек!F32+'Джалал-Абад'!F32+' Кара-Балта'!F32+' Каракол'!F32+Ош!F32+Талас!F32+Токмок!F32+'Чолпон-Ата'!F32</f>
        <v>1.5</v>
      </c>
      <c r="G32" s="14">
        <f>Бишкек!G32+'Джалал-Абад'!G32+' Кара-Балта'!G32+' Каракол'!G32+Ош!G32+Талас!G32+Токмок!G32+'Чолпон-Ата'!G32</f>
        <v>3060</v>
      </c>
      <c r="H32" s="14">
        <f>Бишкек!H32+'Джалал-Абад'!H32+' Кара-Балта'!H32+' Каракол'!H32+Ош!H32+Талас!H32+Токмок!H32+'Чолпон-Ата'!H32</f>
        <v>502</v>
      </c>
      <c r="I32" s="14">
        <f>Бишкек!I32+'Джалал-Абад'!I32+' Кара-Балта'!I32+' Каракол'!I32+Ош!I32+Талас!I32+Токмок!I32+'Чолпон-Ата'!I32</f>
        <v>41.833333333333329</v>
      </c>
      <c r="J32" s="14">
        <f>Бишкек!J32+'Джалал-Абад'!J32+' Кара-Балта'!J32+' Каракол'!J32+Ош!J32+Талас!J32+Токмок!J32+'Чолпон-Ата'!J32</f>
        <v>83014.399999999994</v>
      </c>
      <c r="K32" s="14">
        <f>Бишкек!K32+'Джалал-Абад'!K32+' Кара-Балта'!K32+' Каракол'!K32+Ош!K32+Талас!K32+Токмок!K32+'Чолпон-Ата'!K32</f>
        <v>38</v>
      </c>
      <c r="L32" s="14">
        <f>Бишкек!L32+'Джалал-Абад'!L32+' Кара-Балта'!L32+' Каракол'!L32+Ош!L32+Талас!L32+Токмок!L32+'Чолпон-Ата'!L32</f>
        <v>3.1666666666666665</v>
      </c>
      <c r="M32" s="14">
        <f>Бишкек!M32+'Джалал-Абад'!M32+' Кара-Балта'!M32+' Каракол'!M32+Ош!M32+Талас!M32+Токмок!M32+'Чолпон-Ата'!M32</f>
        <v>6121.7000000000007</v>
      </c>
      <c r="N32" s="14">
        <f>Бишкек!N32+'Джалал-Абад'!N32+' Кара-Балта'!N32+' Каракол'!N32+Ош!N32+Талас!N32+Токмок!N32+'Чолпон-Ата'!N32</f>
        <v>5</v>
      </c>
      <c r="O32" s="14">
        <f>Бишкек!O32+'Джалал-Абад'!O32+' Кара-Балта'!O32+' Каракол'!O32+Ош!O32+Талас!O32+Токмок!O32+'Чолпон-Ата'!O32</f>
        <v>0.41666666666666663</v>
      </c>
      <c r="P32" s="14">
        <f>Бишкек!P32+'Джалал-Абад'!P32+' Кара-Балта'!P32+' Каракол'!P32+Ош!P32+Талас!P32+Токмок!P32+'Чолпон-Ата'!P32</f>
        <v>850</v>
      </c>
      <c r="Q32" s="14"/>
      <c r="R32" s="15">
        <f t="shared" si="10"/>
        <v>0</v>
      </c>
      <c r="S32" s="15"/>
      <c r="T32" s="16">
        <f t="shared" si="11"/>
        <v>563</v>
      </c>
      <c r="U32" s="16">
        <f t="shared" si="12"/>
        <v>46.916666666666664</v>
      </c>
      <c r="V32" s="17">
        <f t="shared" si="13"/>
        <v>93046.099999999991</v>
      </c>
      <c r="W32" s="80"/>
      <c r="X32">
        <v>12</v>
      </c>
      <c r="Y32" s="31"/>
      <c r="Z32" s="36">
        <v>69.160733103518908</v>
      </c>
      <c r="AA32" s="36">
        <f t="shared" si="5"/>
        <v>22.244066436852243</v>
      </c>
      <c r="AB32" s="40">
        <f t="shared" si="6"/>
        <v>-0.32162855190614603</v>
      </c>
      <c r="AD32" s="36">
        <f>Бишкек!AA32+'Джалал-Абад'!AA32+' Кара-Балта'!AA32+' Каракол'!AA32+Ош!AA32+Талас!AA32+Токмок!AA32+'Чолпон-Ата'!AA32</f>
        <v>128.58333333333331</v>
      </c>
      <c r="AE32" s="36">
        <f t="shared" si="7"/>
        <v>3.6089743589743586</v>
      </c>
      <c r="AF32" s="36">
        <f t="shared" si="8"/>
        <v>35.628774422735347</v>
      </c>
      <c r="AG32" s="69">
        <v>2040</v>
      </c>
      <c r="AH32" s="82">
        <v>124</v>
      </c>
      <c r="AI32" s="73">
        <f t="shared" si="9"/>
        <v>262309.99999999994</v>
      </c>
      <c r="AK32" s="31"/>
    </row>
    <row r="33" spans="1:37">
      <c r="A33" s="110">
        <v>29</v>
      </c>
      <c r="B33" s="107">
        <v>1202215</v>
      </c>
      <c r="C33" s="101">
        <v>16722</v>
      </c>
      <c r="D33" s="90" t="s">
        <v>75</v>
      </c>
      <c r="E33" s="14">
        <f>Бишкек!E33+'Джалал-Абад'!E33+' Кара-Балта'!E33+' Каракол'!E33+Ош!E33+Талас!E33+Токмок!E33+'Чолпон-Ата'!E33</f>
        <v>9</v>
      </c>
      <c r="F33" s="14">
        <f>Бишкек!F33+'Джалал-Абад'!F33+' Кара-Балта'!F33+' Каракол'!F33+Ош!F33+Талас!F33+Токмок!F33+'Чолпон-Ата'!F33</f>
        <v>0.75</v>
      </c>
      <c r="G33" s="14">
        <f>Бишкек!G33+'Джалал-Абад'!G33+' Кара-Балта'!G33+' Каракол'!G33+Ош!G33+Талас!G33+Токмок!G33+'Чолпон-Ата'!G33</f>
        <v>2556</v>
      </c>
      <c r="H33" s="14">
        <f>Бишкек!H33+'Джалал-Абад'!H33+' Кара-Балта'!H33+' Каракол'!H33+Ош!H33+Талас!H33+Токмок!H33+'Чолпон-Ата'!H33</f>
        <v>326</v>
      </c>
      <c r="I33" s="14">
        <f>Бишкек!I33+'Джалал-Абад'!I33+' Кара-Балта'!I33+' Каракол'!I33+Ош!I33+Талас!I33+Токмок!I33+'Чолпон-Ата'!I33</f>
        <v>27.166666666666668</v>
      </c>
      <c r="J33" s="14">
        <f>Бишкек!J33+'Джалал-Абад'!J33+' Кара-Балта'!J33+' Каракол'!J33+Ош!J33+Талас!J33+Токмок!J33+'Чолпон-Ата'!J33</f>
        <v>90036.51999999999</v>
      </c>
      <c r="K33" s="14">
        <f>Бишкек!K33+'Джалал-Абад'!K33+' Кара-Балта'!K33+' Каракол'!K33+Ош!K33+Талас!K33+Токмок!K33+'Чолпон-Ата'!K33</f>
        <v>48</v>
      </c>
      <c r="L33" s="14">
        <f>Бишкек!L33+'Джалал-Абад'!L33+' Кара-Балта'!L33+' Каракол'!L33+Ош!L33+Талас!L33+Токмок!L33+'Чолпон-Ата'!L33</f>
        <v>4</v>
      </c>
      <c r="M33" s="14">
        <f>Бишкек!M33+'Джалал-Абад'!M33+' Кара-Балта'!M33+' Каракол'!M33+Ош!M33+Талас!M33+Токмок!M33+'Чолпон-Ата'!M33</f>
        <v>12919.16</v>
      </c>
      <c r="N33" s="14">
        <f>Бишкек!N33+'Джалал-Абад'!N33+' Кара-Балта'!N33+' Каракол'!N33+Ош!N33+Талас!N33+Токмок!N33+'Чолпон-Ата'!N33</f>
        <v>3</v>
      </c>
      <c r="O33" s="14">
        <f>Бишкек!O33+'Джалал-Абад'!O33+' Кара-Балта'!O33+' Каракол'!O33+Ош!O33+Талас!O33+Токмок!O33+'Чолпон-Ата'!O33</f>
        <v>0.25</v>
      </c>
      <c r="P33" s="14">
        <f>Бишкек!P33+'Джалал-Абад'!P33+' Кара-Балта'!P33+' Каракол'!P33+Ош!P33+Талас!P33+Токмок!P33+'Чолпон-Ата'!P33</f>
        <v>852</v>
      </c>
      <c r="Q33" s="14"/>
      <c r="R33" s="15">
        <f t="shared" si="10"/>
        <v>0</v>
      </c>
      <c r="S33" s="15"/>
      <c r="T33" s="16">
        <f t="shared" si="11"/>
        <v>386</v>
      </c>
      <c r="U33" s="16">
        <f t="shared" si="12"/>
        <v>32.166666666666664</v>
      </c>
      <c r="V33" s="17">
        <f t="shared" si="13"/>
        <v>106363.68</v>
      </c>
      <c r="W33" s="80"/>
      <c r="X33">
        <v>12</v>
      </c>
      <c r="Y33" s="31"/>
      <c r="Z33" s="36">
        <v>47.504852224257753</v>
      </c>
      <c r="AA33" s="36">
        <f t="shared" si="5"/>
        <v>15.338185557591089</v>
      </c>
      <c r="AB33" s="40">
        <f t="shared" si="6"/>
        <v>-0.32287618715628463</v>
      </c>
      <c r="AD33" s="36">
        <f>Бишкек!AA33+'Джалал-Абад'!AA33+' Кара-Балта'!AA33+' Каракол'!AA33+Ош!AA33+Талас!AA33+Токмок!AA33+'Чолпон-Ата'!AA33</f>
        <v>112.50000000000001</v>
      </c>
      <c r="AE33" s="36">
        <f t="shared" si="7"/>
        <v>2.474358974358974</v>
      </c>
      <c r="AF33" s="36">
        <f t="shared" si="8"/>
        <v>45.466321243523325</v>
      </c>
      <c r="AG33" s="69">
        <v>3408</v>
      </c>
      <c r="AH33" s="82">
        <v>239</v>
      </c>
      <c r="AI33" s="73">
        <f t="shared" si="9"/>
        <v>383400.00000000006</v>
      </c>
      <c r="AK33" s="31"/>
    </row>
    <row r="34" spans="1:37">
      <c r="A34" s="110">
        <v>30</v>
      </c>
      <c r="B34" s="107">
        <v>1201010</v>
      </c>
      <c r="C34" s="101">
        <v>13604</v>
      </c>
      <c r="D34" s="90" t="s">
        <v>76</v>
      </c>
      <c r="E34" s="14">
        <f>Бишкек!E34+'Джалал-Абад'!E34+' Кара-Балта'!E34+' Каракол'!E34+Ош!E34+Талас!E34+Токмок!E34+'Чолпон-Ата'!E34</f>
        <v>1298</v>
      </c>
      <c r="F34" s="14">
        <f>Бишкек!F34+'Джалал-Абад'!F34+' Кара-Балта'!F34+' Каракол'!F34+Ош!F34+Талас!F34+Токмок!F34+'Чолпон-Ата'!F34</f>
        <v>54.083333333333343</v>
      </c>
      <c r="G34" s="14">
        <f>Бишкек!G34+'Джалал-Абад'!G34+' Кара-Балта'!G34+' Каракол'!G34+Ош!G34+Талас!G34+Токмок!G34+'Чолпон-Ата'!G34</f>
        <v>124608</v>
      </c>
      <c r="H34" s="14">
        <f>Бишкек!H34+'Джалал-Абад'!H34+' Кара-Балта'!H34+' Каракол'!H34+Ош!H34+Талас!H34+Токмок!H34+'Чолпон-Ата'!H34</f>
        <v>991</v>
      </c>
      <c r="I34" s="14">
        <f>Бишкек!I34+'Джалал-Абад'!I34+' Кара-Балта'!I34+' Каракол'!I34+Ош!I34+Талас!I34+Токмок!I34+'Чолпон-Ата'!I34</f>
        <v>41.291666666666671</v>
      </c>
      <c r="J34" s="14">
        <f>Бишкек!J34+'Джалал-Абад'!J34+' Кара-Балта'!J34+' Каракол'!J34+Ош!J34+Талас!J34+Токмок!J34+'Чолпон-Ата'!J34</f>
        <v>93037.440000000002</v>
      </c>
      <c r="K34" s="14">
        <f>Бишкек!K34+'Джалал-Абад'!K34+' Кара-Балта'!K34+' Каракол'!K34+Ош!K34+Талас!K34+Токмок!K34+'Чолпон-Ата'!K34</f>
        <v>205</v>
      </c>
      <c r="L34" s="14">
        <f>Бишкек!L34+'Джалал-Абад'!L34+' Кара-Балта'!L34+' Каракол'!L34+Ош!L34+Талас!L34+Токмок!L34+'Чолпон-Ата'!L34</f>
        <v>8.5416666666666679</v>
      </c>
      <c r="M34" s="14">
        <f>Бишкек!M34+'Джалал-Абад'!M34+' Кара-Балта'!M34+' Каракол'!M34+Ош!M34+Талас!M34+Токмок!M34+'Чолпон-Ата'!M34</f>
        <v>18704.64</v>
      </c>
      <c r="N34" s="14">
        <f>Бишкек!N34+'Джалал-Абад'!N34+' Кара-Балта'!N34+' Каракол'!N34+Ош!N34+Талас!N34+Токмок!N34+'Чолпон-Ата'!N34</f>
        <v>5</v>
      </c>
      <c r="O34" s="14">
        <f>Бишкек!O34+'Джалал-Абад'!O34+' Кара-Балта'!O34+' Каракол'!O34+Ош!O34+Талас!O34+Токмок!O34+'Чолпон-Ата'!O34</f>
        <v>0.20833333333333331</v>
      </c>
      <c r="P34" s="14">
        <f>Бишкек!P34+'Джалал-Абад'!P34+' Кара-Балта'!P34+' Каракол'!P34+Ош!P34+Талас!P34+Токмок!P34+'Чолпон-Ата'!P34</f>
        <v>480</v>
      </c>
      <c r="Q34" s="14"/>
      <c r="R34" s="15">
        <f t="shared" si="10"/>
        <v>0</v>
      </c>
      <c r="S34" s="15"/>
      <c r="T34" s="16">
        <f t="shared" si="11"/>
        <v>2499</v>
      </c>
      <c r="U34" s="16">
        <f t="shared" si="12"/>
        <v>104.125</v>
      </c>
      <c r="V34" s="17">
        <f t="shared" si="13"/>
        <v>236830.08000000002</v>
      </c>
      <c r="W34" s="80"/>
      <c r="X34">
        <v>24</v>
      </c>
      <c r="Y34" s="31"/>
      <c r="Z34" s="36">
        <v>194.15036608020981</v>
      </c>
      <c r="AA34" s="36">
        <f t="shared" si="5"/>
        <v>90.025366080209807</v>
      </c>
      <c r="AB34" s="40">
        <f t="shared" si="6"/>
        <v>-0.46368888144675147</v>
      </c>
      <c r="AD34" s="36">
        <f>Бишкек!AA34+'Джалал-Абад'!AA34+' Кара-Балта'!AA34+' Каракол'!AA34+Ош!AA34+Талас!AA34+Токмок!AA34+'Чолпон-Ата'!AA34</f>
        <v>521.79166666666674</v>
      </c>
      <c r="AE34" s="36">
        <f t="shared" si="7"/>
        <v>8.009615384615385</v>
      </c>
      <c r="AF34" s="36">
        <f t="shared" si="8"/>
        <v>65.145658263305322</v>
      </c>
      <c r="AG34" s="69">
        <v>2304</v>
      </c>
      <c r="AH34" s="82">
        <v>93</v>
      </c>
      <c r="AI34" s="73">
        <f t="shared" si="9"/>
        <v>1202208.0000000002</v>
      </c>
      <c r="AJ34" s="80"/>
      <c r="AK34" s="31"/>
    </row>
    <row r="35" spans="1:37">
      <c r="A35" s="110">
        <v>31</v>
      </c>
      <c r="B35" s="107">
        <v>1201020</v>
      </c>
      <c r="C35" s="101">
        <v>13605</v>
      </c>
      <c r="D35" s="90" t="s">
        <v>77</v>
      </c>
      <c r="E35" s="14">
        <f>Бишкек!E35+'Джалал-Абад'!E35+' Кара-Балта'!E35+' Каракол'!E35+Ош!E35+Талас!E35+Токмок!E35+'Чолпон-Ата'!E35</f>
        <v>1032</v>
      </c>
      <c r="F35" s="14">
        <f>Бишкек!F35+'Джалал-Абад'!F35+' Кара-Балта'!F35+' Каракол'!F35+Ош!F35+Талас!F35+Токмок!F35+'Чолпон-Ата'!F35</f>
        <v>43.000000000000007</v>
      </c>
      <c r="G35" s="14">
        <f>Бишкек!G35+'Джалал-Абад'!G35+' Кара-Балта'!G35+' Каракол'!G35+Ош!G35+Талас!G35+Токмок!G35+'Чолпон-Ата'!G35</f>
        <v>172344</v>
      </c>
      <c r="H35" s="14">
        <f>Бишкек!H35+'Джалал-Абад'!H35+' Кара-Балта'!H35+' Каракол'!H35+Ош!H35+Талас!H35+Токмок!H35+'Чолпон-Ата'!H35</f>
        <v>1081</v>
      </c>
      <c r="I35" s="14">
        <f>Бишкек!I35+'Джалал-Абад'!I35+' Кара-Балта'!I35+' Каракол'!I35+Ош!I35+Талас!I35+Токмок!I35+'Чолпон-Ата'!I35</f>
        <v>45.041666666666671</v>
      </c>
      <c r="J35" s="14">
        <f>Бишкек!J35+'Джалал-Абад'!J35+' Кара-Балта'!J35+' Каракол'!J35+Ош!J35+Талас!J35+Токмок!J35+'Чолпон-Ата'!J35</f>
        <v>176185</v>
      </c>
      <c r="K35" s="14">
        <f>Бишкек!K35+'Джалал-Абад'!K35+' Кара-Балта'!K35+' Каракол'!K35+Ош!K35+Талас!K35+Токмок!K35+'Чолпон-Ата'!K35</f>
        <v>224</v>
      </c>
      <c r="L35" s="14">
        <f>Бишкек!L35+'Джалал-Абад'!L35+' Кара-Балта'!L35+' Каракол'!L35+Ош!L35+Талас!L35+Токмок!L35+'Чолпон-Ата'!L35</f>
        <v>9.3333333333333339</v>
      </c>
      <c r="M35" s="14">
        <f>Бишкек!M35+'Джалал-Абад'!M35+' Кара-Балта'!M35+' Каракол'!M35+Ош!M35+Талас!M35+Токмок!M35+'Чолпон-Ата'!M35</f>
        <v>35505.869999999995</v>
      </c>
      <c r="N35" s="14">
        <f>Бишкек!N35+'Джалал-Абад'!N35+' Кара-Балта'!N35+' Каракол'!N35+Ош!N35+Талас!N35+Токмок!N35+'Чолпон-Ата'!N35</f>
        <v>8</v>
      </c>
      <c r="O35" s="14">
        <f>Бишкек!O35+'Джалал-Абад'!O35+' Кара-Балта'!O35+' Каракол'!O35+Ош!O35+Талас!O35+Токмок!O35+'Чолпон-Ата'!O35</f>
        <v>0.33333333333333331</v>
      </c>
      <c r="P35" s="14">
        <f>Бишкек!P35+'Джалал-Абад'!P35+' Кара-Балта'!P35+' Каракол'!P35+Ош!P35+Талас!P35+Токмок!P35+'Чолпон-Ата'!P35</f>
        <v>1277.55</v>
      </c>
      <c r="Q35" s="14"/>
      <c r="R35" s="15">
        <f t="shared" si="10"/>
        <v>0</v>
      </c>
      <c r="S35" s="15"/>
      <c r="T35" s="16">
        <f t="shared" si="11"/>
        <v>2345</v>
      </c>
      <c r="U35" s="16">
        <f t="shared" si="12"/>
        <v>97.708333333333329</v>
      </c>
      <c r="V35" s="17">
        <f t="shared" si="13"/>
        <v>385312.42</v>
      </c>
      <c r="W35" s="80"/>
      <c r="X35">
        <v>24</v>
      </c>
      <c r="Y35" s="31"/>
      <c r="Z35" s="36">
        <v>155.84963391979016</v>
      </c>
      <c r="AA35" s="36">
        <f t="shared" si="5"/>
        <v>58.141300586456836</v>
      </c>
      <c r="AB35" s="40">
        <f t="shared" si="6"/>
        <v>-0.37306023199502625</v>
      </c>
      <c r="AD35" s="36">
        <f>Бишкек!AA35+'Джалал-Абад'!AA35+' Кара-Балта'!AA35+' Каракол'!AA35+Ош!AA35+Талас!AA35+Токмок!AA35+'Чолпон-Ата'!AA35</f>
        <v>348.62500000000006</v>
      </c>
      <c r="AE35" s="36">
        <f t="shared" si="7"/>
        <v>7.5160256410256405</v>
      </c>
      <c r="AF35" s="36">
        <f t="shared" si="8"/>
        <v>46.384221748400861</v>
      </c>
      <c r="AG35" s="69">
        <v>4008</v>
      </c>
      <c r="AH35" s="82">
        <v>159</v>
      </c>
      <c r="AI35" s="73">
        <f t="shared" si="9"/>
        <v>1397289.0000000002</v>
      </c>
      <c r="AJ35" s="80"/>
      <c r="AK35" s="31"/>
    </row>
    <row r="36" spans="1:37">
      <c r="A36" s="110">
        <v>32</v>
      </c>
      <c r="B36" s="107">
        <v>1103520</v>
      </c>
      <c r="C36" s="101">
        <v>13692</v>
      </c>
      <c r="D36" s="90" t="s">
        <v>78</v>
      </c>
      <c r="E36" s="14">
        <f>Бишкек!E36+'Джалал-Абад'!E36+' Кара-Балта'!E36+' Каракол'!E36+Ош!E36+Талас!E36+Токмок!E36+'Чолпон-Ата'!E36</f>
        <v>0</v>
      </c>
      <c r="F36" s="14">
        <f>Бишкек!F36+'Джалал-Абад'!F36+' Кара-Балта'!F36+' Каракол'!F36+Ош!F36+Талас!F36+Токмок!F36+'Чолпон-Ата'!F36</f>
        <v>0</v>
      </c>
      <c r="G36" s="14">
        <f>Бишкек!G36+'Джалал-Абад'!G36+' Кара-Балта'!G36+' Каракол'!G36+Ош!G36+Талас!G36+Токмок!G36+'Чолпон-Ата'!G36</f>
        <v>0</v>
      </c>
      <c r="H36" s="14">
        <f>Бишкек!H36+'Джалал-Абад'!H36+' Кара-Балта'!H36+' Каракол'!H36+Ош!H36+Талас!H36+Токмок!H36+'Чолпон-Ата'!H36</f>
        <v>201</v>
      </c>
      <c r="I36" s="14">
        <f>Бишкек!I36+'Джалал-Абад'!I36+' Кара-Балта'!I36+' Каракол'!I36+Ош!I36+Талас!I36+Токмок!I36+'Чолпон-Ата'!I36</f>
        <v>10.049999999999999</v>
      </c>
      <c r="J36" s="14">
        <f>Бишкек!J36+'Джалал-Абад'!J36+' Кара-Балта'!J36+' Каракол'!J36+Ош!J36+Талас!J36+Токмок!J36+'Чолпон-Ата'!J36</f>
        <v>86823</v>
      </c>
      <c r="K36" s="14">
        <f>Бишкек!K36+'Джалал-Абад'!K36+' Кара-Балта'!K36+' Каракол'!K36+Ош!K36+Талас!K36+Токмок!K36+'Чолпон-Ата'!K36</f>
        <v>529</v>
      </c>
      <c r="L36" s="14">
        <f>Бишкек!L36+'Джалал-Абад'!L36+' Кара-Балта'!L36+' Каракол'!L36+Ош!L36+Талас!L36+Токмок!L36+'Чолпон-Ата'!L36</f>
        <v>26.45</v>
      </c>
      <c r="M36" s="14">
        <f>Бишкек!M36+'Джалал-Абад'!M36+' Кара-Балта'!M36+' Каракол'!M36+Ош!M36+Талас!M36+Токмок!M36+'Чолпон-Ата'!M36</f>
        <v>222142.5</v>
      </c>
      <c r="N36" s="14">
        <f>Бишкек!N36+'Джалал-Абад'!N36+' Кара-Балта'!N36+' Каракол'!N36+Ош!N36+Талас!N36+Токмок!N36+'Чолпон-Ата'!N36</f>
        <v>3</v>
      </c>
      <c r="O36" s="14">
        <f>Бишкек!O36+'Джалал-Абад'!O36+' Кара-Балта'!O36+' Каракол'!O36+Ош!O36+Талас!O36+Токмок!O36+'Чолпон-Ата'!O36</f>
        <v>0.15</v>
      </c>
      <c r="P36" s="14">
        <f>Бишкек!P36+'Джалал-Абад'!P36+' Кара-Балта'!P36+' Каракол'!P36+Ош!P36+Талас!P36+Токмок!P36+'Чолпон-Ата'!P36</f>
        <v>1255.5</v>
      </c>
      <c r="Q36" s="14"/>
      <c r="R36" s="15">
        <f t="shared" si="10"/>
        <v>0</v>
      </c>
      <c r="S36" s="15"/>
      <c r="T36" s="16">
        <f t="shared" si="11"/>
        <v>733</v>
      </c>
      <c r="U36" s="16">
        <f t="shared" si="12"/>
        <v>36.65</v>
      </c>
      <c r="V36" s="17">
        <f t="shared" si="13"/>
        <v>310221</v>
      </c>
      <c r="W36" s="80"/>
      <c r="X36">
        <v>20</v>
      </c>
      <c r="Y36" s="31"/>
      <c r="Z36" s="36">
        <v>60</v>
      </c>
      <c r="AA36" s="36">
        <f t="shared" si="5"/>
        <v>23.35</v>
      </c>
      <c r="AB36" s="40">
        <f t="shared" si="6"/>
        <v>-0.38916666666666666</v>
      </c>
      <c r="AD36" s="36">
        <f>Бишкек!AA36+'Джалал-Абад'!AA36+' Кара-Балта'!AA36+' Каракол'!AA36+Ош!AA36+Талас!AA36+Токмок!AA36+'Чолпон-Ата'!AA36</f>
        <v>140.79999999999998</v>
      </c>
      <c r="AE36" s="36">
        <f t="shared" si="7"/>
        <v>2.819230769230769</v>
      </c>
      <c r="AF36" s="36">
        <f t="shared" si="8"/>
        <v>49.942701227830831</v>
      </c>
      <c r="AG36" s="69">
        <v>9000</v>
      </c>
      <c r="AH36" s="82">
        <v>400</v>
      </c>
      <c r="AI36" s="73">
        <f t="shared" si="9"/>
        <v>1267199.9999999998</v>
      </c>
      <c r="AK36" s="31"/>
    </row>
    <row r="37" spans="1:37">
      <c r="A37" s="110">
        <v>33</v>
      </c>
      <c r="B37" s="107">
        <v>1202007</v>
      </c>
      <c r="C37" s="101">
        <v>14101</v>
      </c>
      <c r="D37" s="90" t="s">
        <v>79</v>
      </c>
      <c r="E37" s="14">
        <f>Бишкек!E37+'Джалал-Абад'!E37+' Кара-Балта'!E37+' Каракол'!E37+Ош!E37+Талас!E37+Токмок!E37+'Чолпон-Ата'!E37</f>
        <v>51</v>
      </c>
      <c r="F37" s="14">
        <f>Бишкек!F37+'Джалал-Абад'!F37+' Кара-Балта'!F37+' Каракол'!F37+Ош!F37+Талас!F37+Токмок!F37+'Чолпон-Ата'!F37</f>
        <v>4.25</v>
      </c>
      <c r="G37" s="14">
        <f>Бишкек!G37+'Джалал-Абад'!G37+' Кара-Балта'!G37+' Каракол'!G37+Ош!G37+Талас!G37+Токмок!G37+'Чолпон-Ата'!G37</f>
        <v>14824</v>
      </c>
      <c r="H37" s="14">
        <f>Бишкек!H37+'Джалал-Абад'!H37+' Кара-Балта'!H37+' Каракол'!H37+Ош!H37+Талас!H37+Токмок!H37+'Чолпон-Ата'!H37</f>
        <v>318</v>
      </c>
      <c r="I37" s="14">
        <f>Бишкек!I37+'Джалал-Абад'!I37+' Кара-Балта'!I37+' Каракол'!I37+Ош!I37+Талас!I37+Токмок!I37+'Чолпон-Ата'!I37</f>
        <v>26.499999999999996</v>
      </c>
      <c r="J37" s="14">
        <f>Бишкек!J37+'Джалал-Абад'!J37+' Кара-Балта'!J37+' Каракол'!J37+Ош!J37+Талас!J37+Токмок!J37+'Чолпон-Ата'!J37</f>
        <v>88420.560000000012</v>
      </c>
      <c r="K37" s="14">
        <f>Бишкек!K37+'Джалал-Абад'!K37+' Кара-Балта'!K37+' Каракол'!K37+Ош!K37+Талас!K37+Токмок!K37+'Чолпон-Ата'!K37</f>
        <v>52</v>
      </c>
      <c r="L37" s="14">
        <f>Бишкек!L37+'Джалал-Абад'!L37+' Кара-Балта'!L37+' Каракол'!L37+Ош!L37+Талас!L37+Токмок!L37+'Чолпон-Ата'!L37</f>
        <v>4.333333333333333</v>
      </c>
      <c r="M37" s="14">
        <f>Бишкек!M37+'Джалал-Абад'!M37+' Кара-Балта'!M37+' Каракол'!M37+Ош!M37+Талас!M37+Токмок!M37+'Чолпон-Ата'!M37</f>
        <v>13998.36</v>
      </c>
      <c r="N37" s="14">
        <f>Бишкек!N37+'Джалал-Абад'!N37+' Кара-Балта'!N37+' Каракол'!N37+Ош!N37+Талас!N37+Токмок!N37+'Чолпон-Ата'!N37</f>
        <v>6</v>
      </c>
      <c r="O37" s="14">
        <f>Бишкек!O37+'Джалал-Абад'!O37+' Кара-Балта'!O37+' Каракол'!O37+Ош!O37+Талас!O37+Токмок!O37+'Чолпон-Ата'!O37</f>
        <v>0.5</v>
      </c>
      <c r="P37" s="14">
        <f>Бишкек!P37+'Джалал-Абад'!P37+' Кара-Балта'!P37+' Каракол'!P37+Ош!P37+Талас!P37+Токмок!P37+'Чолпон-Ата'!P37</f>
        <v>1684.12</v>
      </c>
      <c r="Q37" s="14"/>
      <c r="R37" s="15">
        <f t="shared" si="10"/>
        <v>0</v>
      </c>
      <c r="S37" s="15"/>
      <c r="T37" s="16">
        <f t="shared" si="11"/>
        <v>427</v>
      </c>
      <c r="U37" s="16">
        <f t="shared" si="12"/>
        <v>35.583333333333336</v>
      </c>
      <c r="V37" s="17">
        <f t="shared" si="13"/>
        <v>118927.04000000001</v>
      </c>
      <c r="W37" s="80"/>
      <c r="X37">
        <v>12</v>
      </c>
      <c r="Y37" s="31"/>
      <c r="Z37" s="36">
        <v>63.668920435432874</v>
      </c>
      <c r="AA37" s="36">
        <f t="shared" si="5"/>
        <v>28.085587102099538</v>
      </c>
      <c r="AB37" s="40">
        <f t="shared" si="6"/>
        <v>-0.4411192605437898</v>
      </c>
      <c r="AD37" s="36">
        <f>Бишкек!AA37+'Джалал-Абад'!AA37+' Кара-Балта'!AA37+' Каракол'!AA37+Ош!AA37+Талас!AA37+Токмок!AA37+'Чолпон-Ата'!AA37</f>
        <v>124.91666666666664</v>
      </c>
      <c r="AE37" s="36">
        <f t="shared" si="7"/>
        <v>2.7371794871794872</v>
      </c>
      <c r="AF37" s="36">
        <f t="shared" si="8"/>
        <v>45.637002341920365</v>
      </c>
      <c r="AG37" s="69">
        <v>3408</v>
      </c>
      <c r="AH37" s="82">
        <v>239</v>
      </c>
      <c r="AI37" s="73">
        <f t="shared" si="9"/>
        <v>425715.99999999994</v>
      </c>
      <c r="AK37" s="31"/>
    </row>
    <row r="38" spans="1:37">
      <c r="A38" s="110">
        <v>34</v>
      </c>
      <c r="B38" s="107">
        <v>1202003</v>
      </c>
      <c r="C38" s="101">
        <v>14100</v>
      </c>
      <c r="D38" s="90" t="s">
        <v>80</v>
      </c>
      <c r="E38" s="14">
        <f>Бишкек!E38+'Джалал-Абад'!E38+' Кара-Балта'!E38+' Каракол'!E38+Ош!E38+Талас!E38+Токмок!E38+'Чолпон-Ата'!E38</f>
        <v>146</v>
      </c>
      <c r="F38" s="14">
        <f>Бишкек!F38+'Джалал-Абад'!F38+' Кара-Балта'!F38+' Каракол'!F38+Ош!F38+Талас!F38+Токмок!F38+'Чолпон-Ата'!F38</f>
        <v>6.0833333333333339</v>
      </c>
      <c r="G38" s="14">
        <f>Бишкек!G38+'Джалал-Абад'!G38+' Кара-Балта'!G38+' Каракол'!G38+Ош!G38+Талас!G38+Токмок!G38+'Чолпон-Ата'!G38</f>
        <v>18542</v>
      </c>
      <c r="H38" s="14">
        <f>Бишкек!H38+'Джалал-Абад'!H38+' Кара-Балта'!H38+' Каракол'!H38+Ош!H38+Талас!H38+Токмок!H38+'Чолпон-Ата'!H38</f>
        <v>658</v>
      </c>
      <c r="I38" s="14">
        <f>Бишкек!I38+'Джалал-Абад'!I38+' Кара-Балта'!I38+' Каракол'!I38+Ош!I38+Талас!I38+Токмок!I38+'Чолпон-Ата'!I38</f>
        <v>27.416666666666664</v>
      </c>
      <c r="J38" s="14">
        <f>Бишкек!J38+'Джалал-Абад'!J38+' Кара-Балта'!J38+' Каракол'!J38+Ош!J38+Талас!J38+Токмок!J38+'Чолпон-Ата'!J38</f>
        <v>81958.180000000008</v>
      </c>
      <c r="K38" s="14">
        <f>Бишкек!K38+'Джалал-Абад'!K38+' Кара-Балта'!K38+' Каракол'!K38+Ош!K38+Талас!K38+Токмок!K38+'Чолпон-Ата'!K38</f>
        <v>53</v>
      </c>
      <c r="L38" s="14">
        <f>Бишкек!L38+'Джалал-Абад'!L38+' Кара-Балта'!L38+' Каракол'!L38+Ош!L38+Талас!L38+Токмок!L38+'Чолпон-Ата'!L38</f>
        <v>2.2083333333333335</v>
      </c>
      <c r="M38" s="14">
        <f>Бишкек!M38+'Джалал-Абад'!M38+' Кара-Балта'!M38+' Каракол'!M38+Ош!M38+Талас!M38+Токмок!M38+'Чолпон-Ата'!M38</f>
        <v>6381.7500000000009</v>
      </c>
      <c r="N38" s="14">
        <f>Бишкек!N38+'Джалал-Абад'!N38+' Кара-Балта'!N38+' Каракол'!N38+Ош!N38+Талас!N38+Токмок!N38+'Чолпон-Ата'!N38</f>
        <v>6</v>
      </c>
      <c r="O38" s="14">
        <f>Бишкек!O38+'Джалал-Абад'!O38+' Кара-Балта'!O38+' Каракол'!O38+Ош!O38+Талас!O38+Токмок!O38+'Чолпон-Ата'!O38</f>
        <v>0.25</v>
      </c>
      <c r="P38" s="14">
        <f>Бишкек!P38+'Джалал-Абад'!P38+' Кара-Балта'!P38+' Каракол'!P38+Ош!P38+Талас!P38+Токмок!P38+'Чолпон-Ата'!P38</f>
        <v>753.11</v>
      </c>
      <c r="Q38" s="14"/>
      <c r="R38" s="15">
        <f t="shared" si="10"/>
        <v>0</v>
      </c>
      <c r="S38" s="15"/>
      <c r="T38" s="16">
        <f t="shared" si="11"/>
        <v>863</v>
      </c>
      <c r="U38" s="16">
        <f t="shared" si="12"/>
        <v>35.958333333333336</v>
      </c>
      <c r="V38" s="17">
        <f t="shared" si="13"/>
        <v>107635.04000000001</v>
      </c>
      <c r="W38" s="80"/>
      <c r="X38">
        <v>24</v>
      </c>
      <c r="Y38" s="31"/>
      <c r="Z38" s="36">
        <v>50.275695547633205</v>
      </c>
      <c r="AA38" s="36">
        <f t="shared" si="5"/>
        <v>14.31736221429987</v>
      </c>
      <c r="AB38" s="40">
        <f t="shared" si="6"/>
        <v>-0.28477700921581539</v>
      </c>
      <c r="AD38" s="36">
        <f>Бишкек!AA38+'Джалал-Абад'!AA38+' Кара-Балта'!AA38+' Каракол'!AA38+Ош!AA38+Талас!AA38+Токмок!AA38+'Чолпон-Ата'!AA38</f>
        <v>107.37499999999999</v>
      </c>
      <c r="AE38" s="36">
        <f t="shared" si="7"/>
        <v>2.7660256410256414</v>
      </c>
      <c r="AF38" s="36">
        <f t="shared" si="8"/>
        <v>38.819235225955957</v>
      </c>
      <c r="AG38" s="69">
        <v>3048</v>
      </c>
      <c r="AH38" s="82">
        <v>105</v>
      </c>
      <c r="AI38" s="73">
        <f t="shared" si="9"/>
        <v>327278.99999999994</v>
      </c>
      <c r="AJ38" s="80"/>
      <c r="AK38" s="31"/>
    </row>
    <row r="39" spans="1:37">
      <c r="A39" s="110">
        <v>35</v>
      </c>
      <c r="B39" s="107">
        <v>1104010</v>
      </c>
      <c r="C39" s="101">
        <v>13585</v>
      </c>
      <c r="D39" s="90" t="s">
        <v>81</v>
      </c>
      <c r="E39" s="14">
        <f>Бишкек!E39+'Джалал-Абад'!E39+' Кара-Балта'!E39+' Каракол'!E39+Ош!E39+Талас!E39+Токмок!E39+'Чолпон-Ата'!E39</f>
        <v>164</v>
      </c>
      <c r="F39" s="14">
        <f>Бишкек!F39+'Джалал-Абад'!F39+' Кара-Балта'!F39+' Каракол'!F39+Ош!F39+Талас!F39+Токмок!F39+'Чолпон-Ата'!F39</f>
        <v>3.2800000000000002</v>
      </c>
      <c r="G39" s="14">
        <f>Бишкек!G39+'Джалал-Абад'!G39+' Кара-Балта'!G39+' Каракол'!G39+Ош!G39+Талас!G39+Токмок!G39+'Чолпон-Ата'!G39</f>
        <v>24928.15</v>
      </c>
      <c r="H39" s="14">
        <f>Бишкек!H39+'Джалал-Абад'!H39+' Кара-Балта'!H39+' Каракол'!H39+Ош!H39+Талас!H39+Токмок!H39+'Чолпон-Ата'!H39</f>
        <v>170</v>
      </c>
      <c r="I39" s="14">
        <f>Бишкек!I39+'Джалал-Абад'!I39+' Кара-Балта'!I39+' Каракол'!I39+Ош!I39+Талас!I39+Токмок!I39+'Чолпон-Ата'!I39</f>
        <v>3.4000000000000004</v>
      </c>
      <c r="J39" s="14">
        <f>Бишкек!J39+'Джалал-Абад'!J39+' Кара-Балта'!J39+' Каракол'!J39+Ош!J39+Талас!J39+Токмок!J39+'Чолпон-Ата'!J39</f>
        <v>25337.360000000001</v>
      </c>
      <c r="K39" s="14">
        <f>Бишкек!K39+'Джалал-Абад'!K39+' Кара-Балта'!K39+' Каракол'!K39+Ош!K39+Талас!K39+Токмок!K39+'Чолпон-Ата'!K39</f>
        <v>21</v>
      </c>
      <c r="L39" s="14">
        <f>Бишкек!L39+'Джалал-Абад'!L39+' Кара-Балта'!L39+' Каракол'!L39+Ош!L39+Талас!L39+Токмок!L39+'Чолпон-Ата'!L39</f>
        <v>0.42</v>
      </c>
      <c r="M39" s="14">
        <f>Бишкек!M39+'Джалал-Абад'!M39+' Кара-Балта'!M39+' Каракол'!M39+Ош!M39+Талас!M39+Токмок!M39+'Чолпон-Ата'!M39</f>
        <v>3012.6400000000003</v>
      </c>
      <c r="N39" s="14">
        <f>Бишкек!N39+'Джалал-Абад'!N39+' Кара-Балта'!N39+' Каракол'!N39+Ош!N39+Талас!N39+Токмок!N39+'Чолпон-Ата'!N39</f>
        <v>8</v>
      </c>
      <c r="O39" s="14">
        <f>Бишкек!O39+'Джалал-Абад'!O39+' Кара-Балта'!O39+' Каракол'!O39+Ош!O39+Талас!O39+Токмок!O39+'Чолпон-Ата'!O39</f>
        <v>0.15999999999999998</v>
      </c>
      <c r="P39" s="14">
        <f>Бишкек!P39+'Джалал-Абад'!P39+' Кара-Балта'!P39+' Каракол'!P39+Ош!P39+Талас!P39+Токмок!P39+'Чолпон-Ата'!P39</f>
        <v>1216</v>
      </c>
      <c r="Q39" s="14"/>
      <c r="R39" s="15">
        <f t="shared" si="10"/>
        <v>0</v>
      </c>
      <c r="S39" s="15"/>
      <c r="T39" s="16">
        <f t="shared" si="11"/>
        <v>363</v>
      </c>
      <c r="U39" s="16">
        <f t="shared" si="12"/>
        <v>7.26</v>
      </c>
      <c r="V39" s="17">
        <f t="shared" si="13"/>
        <v>54494.15</v>
      </c>
      <c r="W39" s="80"/>
      <c r="X39">
        <v>50</v>
      </c>
      <c r="Y39" s="31"/>
      <c r="Z39" s="36">
        <v>55.388339465872193</v>
      </c>
      <c r="AA39" s="36">
        <f t="shared" si="5"/>
        <v>48.128339465872195</v>
      </c>
      <c r="AB39" s="40">
        <f t="shared" si="6"/>
        <v>-0.86892548016404636</v>
      </c>
      <c r="AD39" s="36">
        <f>Бишкек!AA39+'Джалал-Абад'!AA39+' Кара-Балта'!AA39+' Каракол'!AA39+Ош!AA39+Талас!AA39+Токмок!AA39+'Чолпон-Ата'!AA39</f>
        <v>5.94</v>
      </c>
      <c r="AE39" s="36">
        <f t="shared" si="7"/>
        <v>0.55846153846153845</v>
      </c>
      <c r="AF39" s="36">
        <f t="shared" si="8"/>
        <v>10.636363636363637</v>
      </c>
      <c r="AG39" s="69">
        <v>7600</v>
      </c>
      <c r="AH39" s="82">
        <v>140</v>
      </c>
      <c r="AI39" s="73">
        <f t="shared" si="9"/>
        <v>45144</v>
      </c>
      <c r="AJ39" s="80"/>
      <c r="AK39" s="31"/>
    </row>
    <row r="40" spans="1:37">
      <c r="A40" s="110">
        <v>36</v>
      </c>
      <c r="B40" s="107"/>
      <c r="C40" s="101">
        <v>41106</v>
      </c>
      <c r="D40" s="90" t="s">
        <v>111</v>
      </c>
      <c r="E40" s="14">
        <f>Бишкек!E40+'Джалал-Абад'!E40+' Кара-Балта'!E40+' Каракол'!E40+Ош!E40+Талас!E40+Токмок!E40+'Чолпон-Ата'!E40</f>
        <v>1175</v>
      </c>
      <c r="F40" s="14">
        <f>Бишкек!F40+'Джалал-Абад'!F40+' Кара-Балта'!F40+' Каракол'!F40+Ош!F40+Талас!F40+Токмок!F40+'Чолпон-Ата'!F40</f>
        <v>23.5</v>
      </c>
      <c r="G40" s="14">
        <f>Бишкек!G40+'Джалал-Абад'!G40+' Кара-Балта'!G40+' Каракол'!G40+Ош!G40+Талас!G40+Токмок!G40+'Чолпон-Ата'!G40</f>
        <v>178600</v>
      </c>
      <c r="H40" s="14">
        <f>Бишкек!H40+'Джалал-Абад'!H40+' Кара-Балта'!H40+' Каракол'!H40+Ош!H40+Талас!H40+Токмок!H40+'Чолпон-Ата'!H40</f>
        <v>648</v>
      </c>
      <c r="I40" s="14">
        <f>Бишкек!I40+'Джалал-Абад'!I40+' Кара-Балта'!I40+' Каракол'!I40+Ош!I40+Талас!I40+Токмок!I40+'Чолпон-Ата'!I40</f>
        <v>12.960000000000003</v>
      </c>
      <c r="J40" s="14">
        <f>Бишкек!J40+'Джалал-Абад'!J40+' Кара-Балта'!J40+' Каракол'!J40+Ош!J40+Талас!J40+Токмок!J40+'Чолпон-Ата'!J40</f>
        <v>96738.87999999999</v>
      </c>
      <c r="K40" s="14">
        <f>Бишкек!K40+'Джалал-Абад'!K40+' Кара-Балта'!K40+' Каракол'!K40+Ош!K40+Талас!K40+Токмок!K40+'Чолпон-Ата'!K40</f>
        <v>51</v>
      </c>
      <c r="L40" s="14">
        <f>Бишкек!L40+'Джалал-Абад'!L40+' Кара-Балта'!L40+' Каракол'!L40+Ош!L40+Талас!L40+Токмок!L40+'Чолпон-Ата'!L40</f>
        <v>1.02</v>
      </c>
      <c r="M40" s="14">
        <f>Бишкек!M40+'Джалал-Абад'!M40+' Кара-Балта'!M40+' Каракол'!M40+Ош!M40+Талас!M40+Токмок!M40+'Чолпон-Ата'!M40</f>
        <v>7416.08</v>
      </c>
      <c r="N40" s="14">
        <f>Бишкек!N40+'Джалал-Абад'!N40+' Кара-Балта'!N40+' Каракол'!N40+Ош!N40+Талас!N40+Токмок!N40+'Чолпон-Ата'!N40</f>
        <v>21</v>
      </c>
      <c r="O40" s="14">
        <f>Бишкек!O40+'Джалал-Абад'!O40+' Кара-Балта'!O40+' Каракол'!O40+Ош!O40+Талас!O40+Токмок!O40+'Чолпон-Ата'!O40</f>
        <v>0.42</v>
      </c>
      <c r="P40" s="14">
        <f>Бишкек!P40+'Джалал-Абад'!P40+' Кара-Балта'!P40+' Каракол'!P40+Ош!P40+Талас!P40+Токмок!P40+'Чолпон-Ата'!P40</f>
        <v>3076.48</v>
      </c>
      <c r="Q40" s="14"/>
      <c r="R40" s="15">
        <f t="shared" si="10"/>
        <v>0</v>
      </c>
      <c r="S40" s="15"/>
      <c r="T40" s="16">
        <f t="shared" si="11"/>
        <v>1895</v>
      </c>
      <c r="U40" s="16">
        <f t="shared" si="12"/>
        <v>37.9</v>
      </c>
      <c r="V40" s="17">
        <f t="shared" si="13"/>
        <v>285831.44</v>
      </c>
      <c r="W40" s="80"/>
      <c r="X40">
        <v>50</v>
      </c>
      <c r="Y40" s="31"/>
      <c r="Z40" s="36">
        <v>0</v>
      </c>
      <c r="AA40" s="36">
        <f t="shared" si="5"/>
        <v>-37.9</v>
      </c>
      <c r="AB40" s="40"/>
      <c r="AD40" s="36">
        <f>Бишкек!AA40+'Джалал-Абад'!AA40+' Кара-Балта'!AA40+' Каракол'!AA40+Ош!AA40+Талас!AA40+Токмок!AA40+'Чолпон-Ата'!AA40</f>
        <v>153.24</v>
      </c>
      <c r="AE40" s="36"/>
      <c r="AF40" s="36"/>
      <c r="AG40" s="69">
        <v>7600</v>
      </c>
      <c r="AI40" s="73">
        <f t="shared" si="9"/>
        <v>1164624</v>
      </c>
      <c r="AJ40" s="80"/>
      <c r="AK40" s="31"/>
    </row>
    <row r="41" spans="1:37">
      <c r="A41" s="110">
        <v>37</v>
      </c>
      <c r="B41" s="107">
        <v>1104501</v>
      </c>
      <c r="C41" s="101">
        <v>20468</v>
      </c>
      <c r="D41" s="90" t="s">
        <v>105</v>
      </c>
      <c r="E41" s="14">
        <f>Бишкек!E41+'Джалал-Абад'!E41+' Кара-Балта'!E41+' Каракол'!E41+Ош!E41+Талас!E41+Токмок!E41+'Чолпон-Ата'!E41</f>
        <v>221</v>
      </c>
      <c r="F41" s="14">
        <f>Бишкек!F41+'Джалал-Абад'!F41+' Кара-Балта'!F41+' Каракол'!F41+Ош!F41+Талас!F41+Токмок!F41+'Чолпон-Ата'!F41</f>
        <v>11.05</v>
      </c>
      <c r="G41" s="14">
        <f>Бишкек!G41+'Джалал-Абад'!G41+' Кара-Балта'!G41+' Каракол'!G41+Ош!G41+Талас!G41+Токмок!G41+'Чолпон-Ата'!G41</f>
        <v>77350</v>
      </c>
      <c r="H41" s="14">
        <f>Бишкек!H41+'Джалал-Абад'!H41+' Кара-Балта'!H41+' Каракол'!H41+Ош!H41+Талас!H41+Токмок!H41+'Чолпон-Ата'!H41</f>
        <v>252</v>
      </c>
      <c r="I41" s="14">
        <f>Бишкек!I41+'Джалал-Абад'!I41+' Кара-Балта'!I41+' Каракол'!I41+Ош!I41+Талас!I41+Токмок!I41+'Чолпон-Ата'!I41</f>
        <v>12.599999999999998</v>
      </c>
      <c r="J41" s="14">
        <f>Бишкек!J41+'Джалал-Абад'!J41+' Кара-Балта'!J41+' Каракол'!J41+Ош!J41+Талас!J41+Токмок!J41+'Чолпон-Ата'!J41</f>
        <v>86139.5</v>
      </c>
      <c r="K41" s="14">
        <f>Бишкек!K41+'Джалал-Абад'!K41+' Кара-Балта'!K41+' Каракол'!K41+Ош!K41+Талас!K41+Токмок!K41+'Чолпон-Ата'!K41</f>
        <v>46</v>
      </c>
      <c r="L41" s="14">
        <f>Бишкек!L41+'Джалал-Абад'!L41+' Кара-Балта'!L41+' Каракол'!L41+Ош!L41+Талас!L41+Токмок!L41+'Чолпон-Ата'!L41</f>
        <v>2.2999999999999998</v>
      </c>
      <c r="M41" s="14">
        <f>Бишкек!M41+'Джалал-Абад'!M41+' Кара-Балта'!M41+' Каракол'!M41+Ош!M41+Талас!M41+Токмок!M41+'Чолпон-Ата'!M41</f>
        <v>15393</v>
      </c>
      <c r="N41" s="14">
        <f>Бишкек!N41+'Джалал-Абад'!N41+' Кара-Балта'!N41+' Каракол'!N41+Ош!N41+Талас!N41+Токмок!N41+'Чолпон-Ата'!N41</f>
        <v>7</v>
      </c>
      <c r="O41" s="14">
        <f>Бишкек!O41+'Джалал-Абад'!O41+' Кара-Балта'!O41+' Каракол'!O41+Ош!O41+Талас!O41+Токмок!O41+'Чолпон-Ата'!O41</f>
        <v>0.35</v>
      </c>
      <c r="P41" s="14">
        <f>Бишкек!P41+'Джалал-Абад'!P41+' Кара-Балта'!P41+' Каракол'!P41+Ош!P41+Талас!P41+Токмок!P41+'Чолпон-Ата'!P41</f>
        <v>2355.5</v>
      </c>
      <c r="Q41" s="14"/>
      <c r="R41" s="15">
        <f t="shared" si="10"/>
        <v>0</v>
      </c>
      <c r="S41" s="15"/>
      <c r="T41" s="16">
        <f t="shared" si="11"/>
        <v>526</v>
      </c>
      <c r="U41" s="16">
        <f t="shared" si="12"/>
        <v>26.3</v>
      </c>
      <c r="V41" s="17">
        <f t="shared" si="13"/>
        <v>181238</v>
      </c>
      <c r="W41" s="80"/>
      <c r="X41">
        <v>20</v>
      </c>
      <c r="Y41" s="31"/>
      <c r="Z41" s="36">
        <v>65</v>
      </c>
      <c r="AA41" s="36">
        <f t="shared" si="5"/>
        <v>38.700000000000003</v>
      </c>
      <c r="AB41" s="40">
        <f t="shared" si="6"/>
        <v>-0.5953846153846154</v>
      </c>
      <c r="AD41" s="36">
        <f>Бишкек!AA41+'Джалал-Абад'!AA41+' Кара-Балта'!AA41+' Каракол'!AA41+Ош!AA41+Талас!AA41+Токмок!AA41+'Чолпон-Ата'!AA41</f>
        <v>156.35</v>
      </c>
      <c r="AE41" s="36">
        <f t="shared" si="7"/>
        <v>2.023076923076923</v>
      </c>
      <c r="AF41" s="36">
        <f t="shared" si="8"/>
        <v>77.283269961977183</v>
      </c>
      <c r="AG41" s="69">
        <v>7000</v>
      </c>
      <c r="AH41" s="82">
        <v>320</v>
      </c>
      <c r="AI41" s="73">
        <f t="shared" si="9"/>
        <v>1094450</v>
      </c>
      <c r="AK41" s="31"/>
    </row>
    <row r="42" spans="1:37">
      <c r="A42" s="110">
        <v>38</v>
      </c>
      <c r="B42" s="107">
        <v>1103030</v>
      </c>
      <c r="C42" s="101">
        <v>16822</v>
      </c>
      <c r="D42" s="90" t="s">
        <v>82</v>
      </c>
      <c r="E42" s="14">
        <f>Бишкек!E42+'Джалал-Абад'!E42+' Кара-Балта'!E42+' Каракол'!E42+Ош!E42+Талас!E42+Токмок!E42+'Чолпон-Ата'!E42</f>
        <v>223</v>
      </c>
      <c r="F42" s="14">
        <f>Бишкек!F42+'Джалал-Абад'!F42+' Кара-Балта'!F42+' Каракол'!F42+Ош!F42+Талас!F42+Токмок!F42+'Чолпон-Ата'!F42</f>
        <v>9.2916666666666661</v>
      </c>
      <c r="G42" s="14">
        <f>Бишкек!G42+'Джалал-Абад'!G42+' Кара-Балта'!G42+' Каракол'!G42+Ош!G42+Талас!G42+Токмок!G42+'Чолпон-Ата'!G42</f>
        <v>63331.839999999997</v>
      </c>
      <c r="H42" s="14">
        <f>Бишкек!H42+'Джалал-Абад'!H42+' Кара-Балта'!H42+' Каракол'!H42+Ош!H42+Талас!H42+Токмок!H42+'Чолпон-Ата'!H42</f>
        <v>585</v>
      </c>
      <c r="I42" s="14">
        <f>Бишкек!I42+'Джалал-Абад'!I42+' Кара-Балта'!I42+' Каракол'!I42+Ош!I42+Талас!I42+Токмок!I42+'Чолпон-Ата'!I42</f>
        <v>24.375</v>
      </c>
      <c r="J42" s="14">
        <f>Бишкек!J42+'Джалал-Абад'!J42+' Кара-Балта'!J42+' Каракол'!J42+Ош!J42+Талас!J42+Токмок!J42+'Чолпон-Ата'!J42</f>
        <v>162953.52000000002</v>
      </c>
      <c r="K42" s="14">
        <f>Бишкек!K42+'Джалал-Абад'!K42+' Кара-Балта'!K42+' Каракол'!K42+Ош!K42+Талас!K42+Токмок!K42+'Чолпон-Ата'!K42</f>
        <v>181</v>
      </c>
      <c r="L42" s="14">
        <f>Бишкек!L42+'Джалал-Абад'!L42+' Кара-Балта'!L42+' Каракол'!L42+Ош!L42+Талас!L42+Токмок!L42+'Чолпон-Ата'!L42</f>
        <v>7.5416666666666679</v>
      </c>
      <c r="M42" s="14">
        <f>Бишкек!M42+'Джалал-Абад'!M42+' Кара-Балта'!M42+' Каракол'!M42+Ош!M42+Талас!M42+Токмок!M42+'Чолпон-Ата'!M42</f>
        <v>48311.240000000005</v>
      </c>
      <c r="N42" s="14">
        <f>Бишкек!N42+'Джалал-Абад'!N42+' Кара-Балта'!N42+' Каракол'!N42+Ош!N42+Талас!N42+Токмок!N42+'Чолпон-Ата'!N42</f>
        <v>50</v>
      </c>
      <c r="O42" s="14">
        <f>Бишкек!O42+'Джалал-Абад'!O42+' Кара-Балта'!O42+' Каракол'!O42+Ош!O42+Талас!O42+Токмок!O42+'Чолпон-Ата'!O42</f>
        <v>2.083333333333333</v>
      </c>
      <c r="P42" s="14">
        <f>Бишкек!P42+'Джалал-Абад'!P42+' Кара-Балта'!P42+' Каракол'!P42+Ош!P42+Талас!P42+Токмок!P42+'Чолпон-Ата'!P42</f>
        <v>13788.2</v>
      </c>
      <c r="Q42" s="14"/>
      <c r="R42" s="15">
        <f t="shared" si="10"/>
        <v>0</v>
      </c>
      <c r="S42" s="15"/>
      <c r="T42" s="16">
        <f t="shared" si="11"/>
        <v>1039</v>
      </c>
      <c r="U42" s="16">
        <f t="shared" si="12"/>
        <v>43.291666666666664</v>
      </c>
      <c r="V42" s="17">
        <f t="shared" si="13"/>
        <v>288384.80000000005</v>
      </c>
      <c r="W42" s="80"/>
      <c r="X42">
        <v>24</v>
      </c>
      <c r="Y42" s="31"/>
      <c r="Z42" s="36">
        <v>55.651624271105888</v>
      </c>
      <c r="AA42" s="36">
        <f t="shared" si="5"/>
        <v>12.359957604439224</v>
      </c>
      <c r="AB42" s="40">
        <f t="shared" si="6"/>
        <v>-0.22209518170085951</v>
      </c>
      <c r="AD42" s="36">
        <f>Бишкек!AA42+'Джалал-Абад'!AA42+' Кара-Балта'!AA42+' Каракол'!AA42+Ош!AA42+Талас!AA42+Токмок!AA42+'Чолпон-Ата'!AA42</f>
        <v>98.231250000000003</v>
      </c>
      <c r="AE42" s="36">
        <f t="shared" si="7"/>
        <v>3.3301282051282048</v>
      </c>
      <c r="AF42" s="36">
        <f t="shared" si="8"/>
        <v>29.497738209817136</v>
      </c>
      <c r="AG42" s="69">
        <v>6816</v>
      </c>
      <c r="AH42" s="82">
        <v>260</v>
      </c>
      <c r="AI42" s="73">
        <f t="shared" si="9"/>
        <v>669544.20000000007</v>
      </c>
      <c r="AJ42" s="80"/>
      <c r="AK42" s="31"/>
    </row>
    <row r="43" spans="1:37">
      <c r="A43" s="110">
        <v>39</v>
      </c>
      <c r="B43" s="107">
        <v>1102010</v>
      </c>
      <c r="C43" s="101">
        <v>13582</v>
      </c>
      <c r="D43" s="90" t="s">
        <v>83</v>
      </c>
      <c r="E43" s="14">
        <f>Бишкек!E43+'Джалал-Абад'!E43+' Кара-Балта'!E43+' Каракол'!E43+Ош!E43+Талас!E43+Токмок!E43+'Чолпон-Ата'!E43</f>
        <v>257</v>
      </c>
      <c r="F43" s="14">
        <f>Бишкек!F43+'Джалал-Абад'!F43+' Кара-Балта'!F43+' Каракол'!F43+Ош!F43+Талас!F43+Токмок!F43+'Чолпон-Ата'!F43</f>
        <v>12.850000000000001</v>
      </c>
      <c r="G43" s="14">
        <f>Бишкек!G43+'Джалал-Абад'!G43+' Кара-Балта'!G43+' Каракол'!G43+Ош!G43+Талас!G43+Токмок!G43+'Чолпон-Ата'!G43</f>
        <v>72988</v>
      </c>
      <c r="H43" s="14">
        <f>Бишкек!H43+'Джалал-Абад'!H43+' Кара-Балта'!H43+' Каракол'!H43+Ош!H43+Талас!H43+Токмок!H43+'Чолпон-Ата'!H43</f>
        <v>1084</v>
      </c>
      <c r="I43" s="14">
        <f>Бишкек!I43+'Джалал-Абад'!I43+' Кара-Балта'!I43+' Каракол'!I43+Ош!I43+Талас!I43+Токмок!I43+'Чолпон-Ата'!I43</f>
        <v>54.2</v>
      </c>
      <c r="J43" s="14">
        <f>Бишкек!J43+'Джалал-Абад'!J43+' Кара-Балта'!J43+' Каракол'!J43+Ош!J43+Талас!J43+Токмок!J43+'Чолпон-Ата'!J43</f>
        <v>303272.24000000005</v>
      </c>
      <c r="K43" s="14">
        <f>Бишкек!K43+'Джалал-Абад'!K43+' Кара-Балта'!K43+' Каракол'!K43+Ош!K43+Талас!K43+Токмок!K43+'Чолпон-Ата'!K43</f>
        <v>201</v>
      </c>
      <c r="L43" s="14">
        <f>Бишкек!L43+'Джалал-Абад'!L43+' Кара-Балта'!L43+' Каракол'!L43+Ош!L43+Талас!L43+Токмок!L43+'Чолпон-Ата'!L43</f>
        <v>10.050000000000001</v>
      </c>
      <c r="M43" s="14">
        <f>Бишкек!M43+'Джалал-Абад'!M43+' Кара-Балта'!M43+' Каракол'!M43+Ош!M43+Талас!M43+Токмок!M43+'Чолпон-Ата'!M43</f>
        <v>53775.400000000009</v>
      </c>
      <c r="N43" s="14">
        <f>Бишкек!N43+'Джалал-Абад'!N43+' Кара-Балта'!N43+' Каракол'!N43+Ош!N43+Талас!N43+Токмок!N43+'Чолпон-Ата'!N43</f>
        <v>49</v>
      </c>
      <c r="O43" s="14">
        <f>Бишкек!O43+'Джалал-Абад'!O43+' Кара-Балта'!O43+' Каракол'!O43+Ош!O43+Талас!O43+Токмок!O43+'Чолпон-Ата'!O43</f>
        <v>2.4499999999999997</v>
      </c>
      <c r="P43" s="14">
        <f>Бишкек!P43+'Джалал-Абад'!P43+' Кара-Балта'!P43+' Каракол'!P43+Ош!P43+Талас!P43+Токмок!P43+'Чолпон-Ата'!P43</f>
        <v>13578.039999999999</v>
      </c>
      <c r="Q43" s="14"/>
      <c r="R43" s="15">
        <f t="shared" si="10"/>
        <v>0</v>
      </c>
      <c r="S43" s="15"/>
      <c r="T43" s="16">
        <f t="shared" si="11"/>
        <v>1591</v>
      </c>
      <c r="U43" s="16">
        <f t="shared" si="12"/>
        <v>79.55</v>
      </c>
      <c r="V43" s="17">
        <f t="shared" si="13"/>
        <v>443613.68000000005</v>
      </c>
      <c r="W43" s="80"/>
      <c r="X43">
        <v>20</v>
      </c>
      <c r="Y43" s="31"/>
      <c r="Z43" s="36">
        <v>108.60921770412867</v>
      </c>
      <c r="AA43" s="36">
        <f t="shared" si="5"/>
        <v>29.05921770412867</v>
      </c>
      <c r="AB43" s="40">
        <f t="shared" si="6"/>
        <v>-0.26755756388275698</v>
      </c>
      <c r="AD43" s="36">
        <f>Бишкек!AA43+'Джалал-Абад'!AA43+' Кара-Балта'!AA43+' Каракол'!AA43+Ош!AA43+Талас!AA43+Токмок!AA43+'Чолпон-Ата'!AA43</f>
        <v>401</v>
      </c>
      <c r="AE43" s="36">
        <f t="shared" si="7"/>
        <v>6.1192307692307688</v>
      </c>
      <c r="AF43" s="36">
        <f t="shared" si="8"/>
        <v>65.531112507856704</v>
      </c>
      <c r="AG43" s="69">
        <v>5680</v>
      </c>
      <c r="AH43" s="82">
        <v>260</v>
      </c>
      <c r="AI43" s="73">
        <f t="shared" si="9"/>
        <v>2277680</v>
      </c>
      <c r="AJ43" s="80"/>
      <c r="AK43" s="31"/>
    </row>
    <row r="44" spans="1:37">
      <c r="A44" s="110">
        <v>40</v>
      </c>
      <c r="B44" s="107">
        <v>1102020</v>
      </c>
      <c r="C44" s="101">
        <v>13583</v>
      </c>
      <c r="D44" s="90" t="s">
        <v>84</v>
      </c>
      <c r="E44" s="14">
        <f>Бишкек!E44+'Джалал-Абад'!E44+' Кара-Балта'!E44+' Каракол'!E44+Ош!E44+Талас!E44+Токмок!E44+'Чолпон-Ата'!E44</f>
        <v>418</v>
      </c>
      <c r="F44" s="14">
        <f>Бишкек!F44+'Джалал-Абад'!F44+' Кара-Балта'!F44+' Каракол'!F44+Ош!F44+Талас!F44+Токмок!F44+'Чолпон-Ата'!F44</f>
        <v>20.900000000000002</v>
      </c>
      <c r="G44" s="14">
        <f>Бишкек!G44+'Джалал-Абад'!G44+' Кара-Балта'!G44+' Каракол'!G44+Ош!G44+Талас!G44+Токмок!G44+'Чолпон-Ата'!G44</f>
        <v>118712</v>
      </c>
      <c r="H44" s="14">
        <f>Бишкек!H44+'Джалал-Абад'!H44+' Кара-Балта'!H44+' Каракол'!H44+Ош!H44+Талас!H44+Токмок!H44+'Чолпон-Ата'!H44</f>
        <v>1649</v>
      </c>
      <c r="I44" s="14">
        <f>Бишкек!I44+'Джалал-Абад'!I44+' Кара-Балта'!I44+' Каракол'!I44+Ош!I44+Талас!I44+Токмок!I44+'Чолпон-Ата'!I44</f>
        <v>82.450000000000017</v>
      </c>
      <c r="J44" s="14">
        <f>Бишкек!J44+'Джалал-Абад'!J44+' Кара-Балта'!J44+' Каракол'!J44+Ош!J44+Талас!J44+Токмок!J44+'Чолпон-Ата'!J44</f>
        <v>461241.55999999994</v>
      </c>
      <c r="K44" s="14">
        <f>Бишкек!K44+'Джалал-Абад'!K44+' Кара-Балта'!K44+' Каракол'!K44+Ош!K44+Талас!K44+Токмок!K44+'Чолпон-Ата'!K44</f>
        <v>283</v>
      </c>
      <c r="L44" s="14">
        <f>Бишкек!L44+'Джалал-Абад'!L44+' Кара-Балта'!L44+' Каракол'!L44+Ош!L44+Талас!L44+Токмок!L44+'Чолпон-Ата'!L44</f>
        <v>14.150000000000002</v>
      </c>
      <c r="M44" s="14">
        <f>Бишкек!M44+'Джалал-Абад'!M44+' Кара-Балта'!M44+' Каракол'!M44+Ош!M44+Талас!M44+Токмок!M44+'Чолпон-Ата'!M44</f>
        <v>75509.919999999998</v>
      </c>
      <c r="N44" s="14">
        <f>Бишкек!N44+'Джалал-Абад'!N44+' Кара-Балта'!N44+' Каракол'!N44+Ош!N44+Талас!N44+Токмок!N44+'Чолпон-Ата'!N44</f>
        <v>73</v>
      </c>
      <c r="O44" s="14">
        <f>Бишкек!O44+'Джалал-Абад'!O44+' Кара-Балта'!O44+' Каракол'!O44+Ош!O44+Талас!O44+Токмок!O44+'Чолпон-Ата'!O44</f>
        <v>3.65</v>
      </c>
      <c r="P44" s="14">
        <f>Бишкек!P44+'Джалал-Абад'!P44+' Кара-Балта'!P44+' Каракол'!P44+Ош!P44+Талас!P44+Токмок!P44+'Чолпон-Ата'!P44</f>
        <v>20303.16</v>
      </c>
      <c r="Q44" s="14"/>
      <c r="R44" s="15">
        <f t="shared" si="10"/>
        <v>0</v>
      </c>
      <c r="S44" s="15"/>
      <c r="T44" s="16">
        <f t="shared" si="11"/>
        <v>2423</v>
      </c>
      <c r="U44" s="16">
        <f t="shared" si="12"/>
        <v>121.15</v>
      </c>
      <c r="V44" s="17">
        <f t="shared" si="13"/>
        <v>675766.64</v>
      </c>
      <c r="W44" s="80"/>
      <c r="X44">
        <v>20</v>
      </c>
      <c r="Y44" s="31"/>
      <c r="Z44" s="36">
        <v>156.39078229587136</v>
      </c>
      <c r="AA44" s="36">
        <f t="shared" si="5"/>
        <v>35.240782295871355</v>
      </c>
      <c r="AB44" s="40">
        <f t="shared" si="6"/>
        <v>-0.22533797566918168</v>
      </c>
      <c r="AD44" s="36">
        <f>Бишкек!AA44+'Джалал-Абад'!AA44+' Кара-Балта'!AA44+' Каракол'!AA44+Ош!AA44+Талас!AA44+Токмок!AA44+'Чолпон-Ата'!AA44</f>
        <v>289.72250000000003</v>
      </c>
      <c r="AE44" s="36">
        <f t="shared" si="7"/>
        <v>9.319230769230769</v>
      </c>
      <c r="AF44" s="36">
        <f t="shared" si="8"/>
        <v>31.088671068922828</v>
      </c>
      <c r="AG44" s="69">
        <v>5680</v>
      </c>
      <c r="AH44" s="82">
        <v>260</v>
      </c>
      <c r="AI44" s="73">
        <f t="shared" si="9"/>
        <v>1645623.8</v>
      </c>
      <c r="AJ44" s="80"/>
      <c r="AK44" s="31"/>
    </row>
    <row r="45" spans="1:37">
      <c r="A45" s="110">
        <v>41</v>
      </c>
      <c r="B45" s="107">
        <v>1103010</v>
      </c>
      <c r="C45" s="101">
        <v>13584</v>
      </c>
      <c r="D45" s="90" t="s">
        <v>85</v>
      </c>
      <c r="E45" s="14">
        <f>Бишкек!E45+'Джалал-Абад'!E45+' Кара-Балта'!E45+' Каракол'!E45+Ош!E45+Талас!E45+Токмок!E45+'Чолпон-Ата'!E45</f>
        <v>196</v>
      </c>
      <c r="F45" s="14">
        <f>Бишкек!F45+'Джалал-Абад'!F45+' Кара-Балта'!F45+' Каракол'!F45+Ош!F45+Талас!F45+Токмок!F45+'Чолпон-Ата'!F45</f>
        <v>9.8000000000000007</v>
      </c>
      <c r="G45" s="14">
        <f>Бишкек!G45+'Джалал-Абад'!G45+' Кара-Балта'!G45+' Каракол'!G45+Ош!G45+Талас!G45+Токмок!G45+'Чолпон-Ата'!G45</f>
        <v>59744</v>
      </c>
      <c r="H45" s="14">
        <f>Бишкек!H45+'Джалал-Абад'!H45+' Кара-Балта'!H45+' Каракол'!H45+Ош!H45+Талас!H45+Токмок!H45+'Чолпон-Ата'!H45</f>
        <v>436</v>
      </c>
      <c r="I45" s="14">
        <f>Бишкек!I45+'Джалал-Абад'!I45+' Кара-Балта'!I45+' Каракол'!I45+Ош!I45+Талас!I45+Токмок!I45+'Чолпон-Ата'!I45</f>
        <v>21.799999999999997</v>
      </c>
      <c r="J45" s="14">
        <f>Бишкек!J45+'Джалал-Абад'!J45+' Кара-Балта'!J45+' Каракол'!J45+Ош!J45+Талас!J45+Токмок!J45+'Чолпон-Ата'!J45</f>
        <v>130118.07999999999</v>
      </c>
      <c r="K45" s="14">
        <f>Бишкек!K45+'Джалал-Абад'!K45+' Кара-Балта'!K45+' Каракол'!K45+Ош!K45+Талас!K45+Токмок!K45+'Чолпон-Ата'!K45</f>
        <v>97</v>
      </c>
      <c r="L45" s="14">
        <f>Бишкек!L45+'Джалал-Абад'!L45+' Кара-Балта'!L45+' Каракол'!L45+Ош!L45+Талас!L45+Токмок!L45+'Чолпон-Ата'!L45</f>
        <v>4.8499999999999996</v>
      </c>
      <c r="M45" s="14">
        <f>Бишкек!M45+'Джалал-Абад'!M45+' Кара-Балта'!M45+' Каракол'!M45+Ош!M45+Талас!M45+Токмок!M45+'Чолпон-Ата'!M45</f>
        <v>27749.119999999999</v>
      </c>
      <c r="N45" s="14">
        <f>Бишкек!N45+'Джалал-Абад'!N45+' Кара-Балта'!N45+' Каракол'!N45+Ош!N45+Талас!N45+Токмок!N45+'Чолпон-Ата'!N45</f>
        <v>14</v>
      </c>
      <c r="O45" s="14">
        <f>Бишкек!O45+'Джалал-Абад'!O45+' Кара-Балта'!O45+' Каракол'!O45+Ош!O45+Талас!O45+Токмок!O45+'Чолпон-Ата'!O45</f>
        <v>0.70000000000000018</v>
      </c>
      <c r="P45" s="14">
        <f>Бишкек!P45+'Джалал-Абад'!P45+' Кара-Балта'!P45+' Каракол'!P45+Ош!P45+Талас!P45+Токмок!P45+'Чолпон-Ата'!P45</f>
        <v>4061.44</v>
      </c>
      <c r="Q45" s="14"/>
      <c r="R45" s="15">
        <f t="shared" si="10"/>
        <v>0</v>
      </c>
      <c r="S45" s="15"/>
      <c r="T45" s="16">
        <f t="shared" si="11"/>
        <v>743</v>
      </c>
      <c r="U45" s="16">
        <f t="shared" si="12"/>
        <v>37.15</v>
      </c>
      <c r="V45" s="17">
        <f t="shared" si="13"/>
        <v>221672.63999999998</v>
      </c>
      <c r="W45" s="80"/>
      <c r="X45">
        <v>20</v>
      </c>
      <c r="Y45" s="31"/>
      <c r="Z45" s="36">
        <v>61.281625728894106</v>
      </c>
      <c r="AA45" s="36">
        <f t="shared" si="5"/>
        <v>24.131625728894107</v>
      </c>
      <c r="AB45" s="40">
        <f t="shared" si="6"/>
        <v>-0.39378240119886565</v>
      </c>
      <c r="AD45" s="36">
        <f>Бишкек!AA45+'Джалал-Абад'!AA45+' Кара-Балта'!AA45+' Каракол'!AA45+Ош!AA45+Талас!AA45+Токмок!AA45+'Чолпон-Ата'!AA45</f>
        <v>223.38749999999999</v>
      </c>
      <c r="AE45" s="36">
        <f t="shared" si="7"/>
        <v>2.8576923076923078</v>
      </c>
      <c r="AF45" s="36">
        <f t="shared" si="8"/>
        <v>78.170592193808872</v>
      </c>
      <c r="AG45" s="69">
        <v>6080</v>
      </c>
      <c r="AH45" s="82">
        <v>280</v>
      </c>
      <c r="AI45" s="73">
        <f t="shared" si="9"/>
        <v>1358196</v>
      </c>
      <c r="AK45" s="31"/>
    </row>
    <row r="46" spans="1:37">
      <c r="A46" s="110">
        <v>42</v>
      </c>
      <c r="B46" s="107">
        <v>1101516</v>
      </c>
      <c r="C46" s="101">
        <v>14540</v>
      </c>
      <c r="D46" s="90" t="s">
        <v>86</v>
      </c>
      <c r="E46" s="14">
        <f>Бишкек!E46+'Джалал-Абад'!E46+' Кара-Балта'!E46+' Каракол'!E46+Ош!E46+Талас!E46+Токмок!E46+'Чолпон-Ата'!E46</f>
        <v>0</v>
      </c>
      <c r="F46" s="14">
        <f>Бишкек!F46+'Джалал-Абад'!F46+' Кара-Балта'!F46+' Каракол'!F46+Ош!F46+Талас!F46+Токмок!F46+'Чолпон-Ата'!F46</f>
        <v>0</v>
      </c>
      <c r="G46" s="14">
        <f>Бишкек!G46+'Джалал-Абад'!G46+' Кара-Балта'!G46+' Каракол'!G46+Ош!G46+Талас!G46+Токмок!G46+'Чолпон-Ата'!G46</f>
        <v>0</v>
      </c>
      <c r="H46" s="14">
        <f>Бишкек!H46+'Джалал-Абад'!H46+' Кара-Балта'!H46+' Каракол'!H46+Ош!H46+Талас!H46+Токмок!H46+'Чолпон-Ата'!H46</f>
        <v>19</v>
      </c>
      <c r="I46" s="14">
        <f>Бишкек!I46+'Джалал-Абад'!I46+' Кара-Балта'!I46+' Каракол'!I46+Ош!I46+Талас!I46+Токмок!I46+'Чолпон-Ата'!I46</f>
        <v>0.95000000000000007</v>
      </c>
      <c r="J46" s="14">
        <f>Бишкек!J46+'Джалал-Абад'!J46+' Кара-Балта'!J46+' Каракол'!J46+Ош!J46+Талас!J46+Токмок!J46+'Чолпон-Ата'!J46</f>
        <v>7239</v>
      </c>
      <c r="K46" s="14">
        <f>Бишкек!K46+'Джалал-Абад'!K46+' Кара-Балта'!K46+' Каракол'!K46+Ош!K46+Талас!K46+Токмок!K46+'Чолпон-Ата'!K46</f>
        <v>0</v>
      </c>
      <c r="L46" s="14">
        <f>Бишкек!L46+'Джалал-Абад'!L46+' Кара-Балта'!L46+' Каракол'!L46+Ош!L46+Талас!L46+Токмок!L46+'Чолпон-Ата'!L46</f>
        <v>0</v>
      </c>
      <c r="M46" s="14">
        <f>Бишкек!M46+'Джалал-Абад'!M46+' Кара-Балта'!M46+' Каракол'!M46+Ош!M46+Талас!M46+Токмок!M46+'Чолпон-Ата'!M46</f>
        <v>0</v>
      </c>
      <c r="N46" s="14">
        <f>Бишкек!N46+'Джалал-Абад'!N46+' Кара-Балта'!N46+' Каракол'!N46+Ош!N46+Талас!N46+Токмок!N46+'Чолпон-Ата'!N46</f>
        <v>5</v>
      </c>
      <c r="O46" s="14">
        <f>Бишкек!O46+'Джалал-Абад'!O46+' Кара-Балта'!O46+' Каракол'!O46+Ош!O46+Талас!O46+Токмок!O46+'Чолпон-Ата'!O46</f>
        <v>0.25</v>
      </c>
      <c r="P46" s="14">
        <f>Бишкек!P46+'Джалал-Абад'!P46+' Кара-Балта'!P46+' Каракол'!P46+Ош!P46+Талас!P46+Токмок!P46+'Чолпон-Ата'!P46</f>
        <v>1905</v>
      </c>
      <c r="Q46" s="14"/>
      <c r="R46" s="15">
        <f t="shared" si="10"/>
        <v>0</v>
      </c>
      <c r="S46" s="15"/>
      <c r="T46" s="16">
        <f t="shared" si="11"/>
        <v>24</v>
      </c>
      <c r="U46" s="16">
        <f t="shared" si="12"/>
        <v>1.2</v>
      </c>
      <c r="V46" s="17">
        <f t="shared" si="13"/>
        <v>9144</v>
      </c>
      <c r="W46" s="80"/>
      <c r="X46">
        <v>20</v>
      </c>
      <c r="Y46" s="31"/>
      <c r="Z46" s="36">
        <v>10</v>
      </c>
      <c r="AA46" s="36">
        <f t="shared" si="5"/>
        <v>8.8000000000000007</v>
      </c>
      <c r="AB46" s="40">
        <f t="shared" si="6"/>
        <v>-0.88</v>
      </c>
      <c r="AD46" s="36">
        <f>Бишкек!AA46+'Джалал-Абад'!AA46+' Кара-Балта'!AA46+' Каракол'!AA46+Ош!AA46+Талас!AA46+Токмок!AA46+'Чолпон-Ата'!AA46</f>
        <v>88.9</v>
      </c>
      <c r="AE46" s="36">
        <f t="shared" si="7"/>
        <v>9.2307692307692299E-2</v>
      </c>
      <c r="AF46" s="36">
        <f t="shared" ref="AF46:AF55" si="16">IF(AE46=0,0,AD46/AE46)</f>
        <v>963.08333333333348</v>
      </c>
      <c r="AG46" s="69">
        <v>7620</v>
      </c>
      <c r="AH46" s="82">
        <v>371</v>
      </c>
      <c r="AI46" s="73">
        <f>AG46*AD46</f>
        <v>677418</v>
      </c>
      <c r="AJ46" s="80"/>
      <c r="AK46" s="31"/>
    </row>
    <row r="47" spans="1:37">
      <c r="A47" s="110">
        <v>43</v>
      </c>
      <c r="B47" s="107">
        <v>1106015</v>
      </c>
      <c r="C47" s="101">
        <v>13589</v>
      </c>
      <c r="D47" s="90" t="s">
        <v>87</v>
      </c>
      <c r="E47" s="14">
        <f>Бишкек!E47+'Джалал-Абад'!E47+' Кара-Балта'!E47+' Каракол'!E47+Ош!E47+Талас!E47+Токмок!E47+'Чолпон-Ата'!E47</f>
        <v>0</v>
      </c>
      <c r="F47" s="14">
        <f>Бишкек!F47+'Джалал-Абад'!F47+' Кара-Балта'!F47+' Каракол'!F47+Ош!F47+Талас!F47+Токмок!F47+'Чолпон-Ата'!F47</f>
        <v>0</v>
      </c>
      <c r="G47" s="14">
        <f>Бишкек!G47+'Джалал-Абад'!G47+' Кара-Балта'!G47+' Каракол'!G47+Ош!G47+Талас!G47+Токмок!G47+'Чолпон-Ата'!G47</f>
        <v>0</v>
      </c>
      <c r="H47" s="14">
        <f>Бишкек!H47+'Джалал-Абад'!H47+' Кара-Балта'!H47+' Каракол'!H47+Ош!H47+Талас!H47+Токмок!H47+'Чолпон-Ата'!H47</f>
        <v>439</v>
      </c>
      <c r="I47" s="14">
        <f>Бишкек!I47+'Джалал-Абад'!I47+' Кара-Балта'!I47+' Каракол'!I47+Ош!I47+Талас!I47+Токмок!I47+'Чолпон-Ата'!I47</f>
        <v>43.9</v>
      </c>
      <c r="J47" s="14">
        <f>Бишкек!J47+'Джалал-Абад'!J47+' Кара-Балта'!J47+' Каракол'!J47+Ош!J47+Талас!J47+Токмок!J47+'Чолпон-Ата'!J47</f>
        <v>653676</v>
      </c>
      <c r="K47" s="14">
        <f>Бишкек!K47+'Джалал-Абад'!K47+' Кара-Балта'!K47+' Каракол'!K47+Ош!K47+Талас!K47+Токмок!K47+'Чолпон-Ата'!K47</f>
        <v>18</v>
      </c>
      <c r="L47" s="14">
        <f>Бишкек!L47+'Джалал-Абад'!L47+' Кара-Балта'!L47+' Каракол'!L47+Ош!L47+Талас!L47+Токмок!L47+'Чолпон-Ата'!L47</f>
        <v>1.7999999999999998</v>
      </c>
      <c r="M47" s="14">
        <f>Бишкек!M47+'Джалал-Абад'!M47+' Кара-Балта'!M47+' Каракол'!M47+Ош!M47+Талас!M47+Токмок!M47+'Чолпон-Ата'!M47</f>
        <v>25596.799999999999</v>
      </c>
      <c r="N47" s="14">
        <f>Бишкек!N47+'Джалал-Абад'!N47+' Кара-Балта'!N47+' Каракол'!N47+Ош!N47+Талас!N47+Токмок!N47+'Чолпон-Ата'!N47</f>
        <v>39</v>
      </c>
      <c r="O47" s="14">
        <f>Бишкек!O47+'Джалал-Абад'!O47+' Кара-Балта'!O47+' Каракол'!O47+Ош!O47+Талас!O47+Токмок!O47+'Чолпон-Ата'!O47</f>
        <v>3.9000000000000004</v>
      </c>
      <c r="P47" s="14">
        <f>Бишкек!P47+'Джалал-Абад'!P47+' Кара-Балта'!P47+' Каракол'!P47+Ош!P47+Талас!P47+Токмок!P47+'Чолпон-Ата'!P47</f>
        <v>57273.599999999999</v>
      </c>
      <c r="Q47" s="14"/>
      <c r="R47" s="15">
        <f t="shared" si="10"/>
        <v>0</v>
      </c>
      <c r="S47" s="15"/>
      <c r="T47" s="16">
        <f t="shared" si="11"/>
        <v>496</v>
      </c>
      <c r="U47" s="16">
        <f t="shared" si="12"/>
        <v>49.6</v>
      </c>
      <c r="V47" s="17">
        <f t="shared" si="13"/>
        <v>736546.4</v>
      </c>
      <c r="W47" s="80"/>
      <c r="X47">
        <v>10</v>
      </c>
      <c r="Y47" s="31"/>
      <c r="Z47" s="36">
        <v>77.074926064597065</v>
      </c>
      <c r="AA47" s="36">
        <f t="shared" si="5"/>
        <v>27.474926064597064</v>
      </c>
      <c r="AB47" s="40">
        <f t="shared" si="6"/>
        <v>-0.35647035251866643</v>
      </c>
      <c r="AD47" s="36">
        <f>Бишкек!AA47+'Джалал-Абад'!AA47+' Кара-Балта'!AA47+' Каракол'!AA47+Ош!AA47+Талас!AA47+Токмок!AA47+'Чолпон-Ата'!AA47</f>
        <v>125.267</v>
      </c>
      <c r="AE47" s="36">
        <f t="shared" si="7"/>
        <v>3.8153846153846156</v>
      </c>
      <c r="AF47" s="36">
        <f t="shared" si="16"/>
        <v>32.832076612903222</v>
      </c>
      <c r="AG47" s="69">
        <v>15200</v>
      </c>
      <c r="AH47" s="82">
        <v>1400</v>
      </c>
      <c r="AI47" s="73">
        <f t="shared" si="9"/>
        <v>1904058.4</v>
      </c>
      <c r="AJ47" s="80"/>
      <c r="AK47" s="31"/>
    </row>
    <row r="48" spans="1:37">
      <c r="A48" s="110">
        <v>44</v>
      </c>
      <c r="B48" s="107">
        <v>1106010</v>
      </c>
      <c r="C48" s="101">
        <v>13588</v>
      </c>
      <c r="D48" s="90" t="s">
        <v>88</v>
      </c>
      <c r="E48" s="14">
        <f>Бишкек!E48+'Джалал-Абад'!E48+' Кара-Балта'!E48+' Каракол'!E48+Ош!E48+Талас!E48+Токмок!E48+'Чолпон-Ата'!E48</f>
        <v>2906</v>
      </c>
      <c r="F48" s="14">
        <f>Бишкек!F48+'Джалал-Абад'!F48+' Кара-Балта'!F48+' Каракол'!F48+Ош!F48+Талас!F48+Токмок!F48+'Чолпон-Ата'!F48</f>
        <v>58.11999999999999</v>
      </c>
      <c r="G48" s="14">
        <f>Бишкек!G48+'Джалал-Абад'!G48+' Кара-Балта'!G48+' Каракол'!G48+Ош!G48+Талас!G48+Токмок!G48+'Чолпон-Ата'!G48</f>
        <v>883424.15</v>
      </c>
      <c r="H48" s="14">
        <f>Бишкек!H48+'Джалал-Абад'!H48+' Кара-Балта'!H48+' Каракол'!H48+Ош!H48+Талас!H48+Токмок!H48+'Чолпон-Ата'!H48</f>
        <v>4242</v>
      </c>
      <c r="I48" s="14">
        <f>Бишкек!I48+'Джалал-Абад'!I48+' Кара-Балта'!I48+' Каракол'!I48+Ош!I48+Талас!I48+Токмок!I48+'Чолпон-Ата'!I48</f>
        <v>84.839999999999989</v>
      </c>
      <c r="J48" s="14">
        <f>Бишкек!J48+'Джалал-Абад'!J48+' Кара-Балта'!J48+' Каракол'!J48+Ош!J48+Талас!J48+Токмок!J48+'Чолпон-Ата'!J48</f>
        <v>1264998.72</v>
      </c>
      <c r="K48" s="14">
        <f>Бишкек!K48+'Джалал-Абад'!K48+' Кара-Балта'!K48+' Каракол'!K48+Ош!K48+Талас!K48+Токмок!K48+'Чолпон-Ата'!K48</f>
        <v>8098</v>
      </c>
      <c r="L48" s="14">
        <f>Бишкек!L48+'Джалал-Абад'!L48+' Кара-Балта'!L48+' Каракол'!L48+Ош!L48+Талас!L48+Токмок!L48+'Чолпон-Ата'!L48</f>
        <v>161.96</v>
      </c>
      <c r="M48" s="14">
        <f>Бишкек!M48+'Джалал-Абад'!M48+' Кара-Балта'!M48+' Каракол'!M48+Ош!M48+Талас!M48+Токмок!M48+'Чолпон-Ата'!M48</f>
        <v>2293740.7999999998</v>
      </c>
      <c r="N48" s="14">
        <f>Бишкек!N48+'Джалал-Абад'!N48+' Кара-Балта'!N48+' Каракол'!N48+Ош!N48+Талас!N48+Токмок!N48+'Чолпон-Ата'!N48</f>
        <v>213</v>
      </c>
      <c r="O48" s="14">
        <f>Бишкек!O48+'Джалал-Абад'!O48+' Кара-Балта'!O48+' Каракол'!O48+Ош!O48+Талас!O48+Токмок!O48+'Чолпон-Ата'!O48</f>
        <v>4.26</v>
      </c>
      <c r="P48" s="14">
        <f>Бишкек!P48+'Джалал-Абад'!P48+' Кара-Балта'!P48+' Каракол'!P48+Ош!P48+Талас!P48+Токмок!P48+'Чолпон-Ата'!P48</f>
        <v>62955.360000000001</v>
      </c>
      <c r="Q48" s="14"/>
      <c r="R48" s="15">
        <f t="shared" si="10"/>
        <v>0</v>
      </c>
      <c r="S48" s="15"/>
      <c r="T48" s="16">
        <f t="shared" si="11"/>
        <v>15459</v>
      </c>
      <c r="U48" s="16">
        <f t="shared" si="12"/>
        <v>309.18</v>
      </c>
      <c r="V48" s="17">
        <f t="shared" si="13"/>
        <v>4505119.03</v>
      </c>
      <c r="W48" s="80"/>
      <c r="X48">
        <v>50</v>
      </c>
      <c r="Y48" s="31"/>
      <c r="Z48" s="36">
        <v>422.92507393540296</v>
      </c>
      <c r="AA48" s="36">
        <f t="shared" si="5"/>
        <v>113.74507393540296</v>
      </c>
      <c r="AB48" s="40">
        <f t="shared" si="6"/>
        <v>-0.26894852290733706</v>
      </c>
      <c r="AD48" s="36">
        <f>Бишкек!AA48+'Джалал-Абад'!AA48+' Кара-Балта'!AA48+' Каракол'!AA48+Ош!AA48+Талас!AA48+Токмок!AA48+'Чолпон-Ата'!AA48</f>
        <v>703.26</v>
      </c>
      <c r="AE48" s="36">
        <f t="shared" si="7"/>
        <v>23.783076923076923</v>
      </c>
      <c r="AF48" s="36">
        <f t="shared" si="16"/>
        <v>29.569765185328933</v>
      </c>
      <c r="AG48" s="69">
        <v>15200</v>
      </c>
      <c r="AH48" s="82">
        <v>280</v>
      </c>
      <c r="AI48" s="73">
        <f t="shared" si="9"/>
        <v>10689552</v>
      </c>
      <c r="AJ48" s="80"/>
      <c r="AK48" s="31"/>
    </row>
    <row r="49" spans="1:37">
      <c r="A49" s="110">
        <v>45</v>
      </c>
      <c r="B49" s="107">
        <v>1106510</v>
      </c>
      <c r="C49" s="101">
        <v>13694</v>
      </c>
      <c r="D49" s="90" t="s">
        <v>89</v>
      </c>
      <c r="E49" s="14">
        <f>Бишкек!E49+'Джалал-Абад'!E49+' Кара-Балта'!E49+' Каракол'!E49+Ош!E49+Талас!E49+Токмок!E49+'Чолпон-Ата'!E49</f>
        <v>202.5</v>
      </c>
      <c r="F49" s="14">
        <f>Бишкек!F49+'Джалал-Абад'!F49+' Кара-Балта'!F49+' Каракол'!F49+Ош!F49+Талас!F49+Токмок!F49+'Чолпон-Ата'!F49</f>
        <v>4.05</v>
      </c>
      <c r="G49" s="14">
        <f>Бишкек!G49+'Джалал-Абад'!G49+' Кара-Балта'!G49+' Каракол'!G49+Ош!G49+Талас!G49+Токмок!G49+'Чолпон-Ата'!G49</f>
        <v>61571.100000000006</v>
      </c>
      <c r="H49" s="14">
        <f>Бишкек!H49+'Джалал-Абад'!H49+' Кара-Балта'!H49+' Каракол'!H49+Ош!H49+Талас!H49+Токмок!H49+'Чолпон-Ата'!H49</f>
        <v>478.75</v>
      </c>
      <c r="I49" s="14">
        <f>Бишкек!I49+'Джалал-Абад'!I49+' Кара-Балта'!I49+' Каракол'!I49+Ош!I49+Талас!I49+Токмок!I49+'Чолпон-Ата'!I49</f>
        <v>9.5749999999999993</v>
      </c>
      <c r="J49" s="14">
        <f>Бишкек!J49+'Джалал-Абад'!J49+' Кара-Балта'!J49+' Каракол'!J49+Ош!J49+Талас!J49+Токмок!J49+'Чолпон-Ата'!J49</f>
        <v>142901.28000000003</v>
      </c>
      <c r="K49" s="14">
        <f>Бишкек!K49+'Джалал-Абад'!K49+' Кара-Балта'!K49+' Каракол'!K49+Ош!K49+Талас!K49+Токмок!K49+'Чолпон-Ата'!K49</f>
        <v>182</v>
      </c>
      <c r="L49" s="14">
        <f>Бишкек!L49+'Джалал-Абад'!L49+' Кара-Балта'!L49+' Каракол'!L49+Ош!L49+Талас!L49+Токмок!L49+'Чолпон-Ата'!L49</f>
        <v>3.6400000000000006</v>
      </c>
      <c r="M49" s="14">
        <f>Бишкек!M49+'Джалал-Абад'!M49+' Кара-Балта'!M49+' Каракол'!M49+Ош!M49+Талас!M49+Токмок!M49+'Чолпон-Ата'!M49</f>
        <v>51771.199999999997</v>
      </c>
      <c r="N49" s="14">
        <f>Бишкек!N49+'Джалал-Абад'!N49+' Кара-Балта'!N49+' Каракол'!N49+Ош!N49+Талас!N49+Токмок!N49+'Чолпон-Ата'!N49</f>
        <v>21</v>
      </c>
      <c r="O49" s="14">
        <f>Бишкек!O49+'Джалал-Абад'!O49+' Кара-Балта'!O49+' Каракол'!O49+Ош!O49+Талас!O49+Токмок!O49+'Чолпон-Ата'!O49</f>
        <v>0.42000000000000004</v>
      </c>
      <c r="P49" s="14">
        <f>Бишкек!P49+'Джалал-Абад'!P49+' Кара-Балта'!P49+' Каракол'!P49+Ош!P49+Талас!P49+Токмок!P49+'Чолпон-Ата'!P49</f>
        <v>6128.64</v>
      </c>
      <c r="Q49" s="14"/>
      <c r="R49" s="15">
        <f t="shared" si="10"/>
        <v>0</v>
      </c>
      <c r="S49" s="15"/>
      <c r="T49" s="16">
        <f t="shared" si="11"/>
        <v>884.25</v>
      </c>
      <c r="U49" s="16">
        <f t="shared" si="12"/>
        <v>17.684999999999999</v>
      </c>
      <c r="V49" s="17">
        <f t="shared" si="13"/>
        <v>262372.22000000003</v>
      </c>
      <c r="W49" s="80"/>
      <c r="X49">
        <v>50</v>
      </c>
      <c r="Y49" s="31"/>
      <c r="Z49" s="36">
        <v>36.474905488929124</v>
      </c>
      <c r="AA49" s="36">
        <f t="shared" si="5"/>
        <v>18.789905488929126</v>
      </c>
      <c r="AB49" s="40">
        <f t="shared" si="6"/>
        <v>-0.51514610489209478</v>
      </c>
      <c r="AD49" s="36">
        <f>Бишкек!AA49+'Джалал-Абад'!AA49+' Кара-Балта'!AA49+' Каракол'!AA49+Ош!AA49+Талас!AA49+Токмок!AA49+'Чолпон-Ата'!AA49</f>
        <v>78.920019999999994</v>
      </c>
      <c r="AE49" s="36">
        <f t="shared" si="7"/>
        <v>1.3603846153846153</v>
      </c>
      <c r="AF49" s="36">
        <f t="shared" si="16"/>
        <v>58.013020073508621</v>
      </c>
      <c r="AG49" s="69">
        <v>15200</v>
      </c>
      <c r="AH49" s="82">
        <v>280</v>
      </c>
      <c r="AI49" s="73">
        <f t="shared" si="9"/>
        <v>1199584.304</v>
      </c>
      <c r="AJ49" s="80"/>
      <c r="AK49" s="31"/>
    </row>
    <row r="50" spans="1:37">
      <c r="A50" s="110">
        <v>46</v>
      </c>
      <c r="B50" s="107">
        <v>1106520</v>
      </c>
      <c r="C50" s="101">
        <v>13590</v>
      </c>
      <c r="D50" s="90" t="s">
        <v>90</v>
      </c>
      <c r="E50" s="14">
        <f>Бишкек!E50+'Джалал-Абад'!E50+' Кара-Балта'!E50+' Каракол'!E50+Ош!E50+Талас!E50+Токмок!E50+'Чолпон-Ата'!E50</f>
        <v>202.9</v>
      </c>
      <c r="F50" s="14">
        <f>Бишкек!F50+'Джалал-Абад'!F50+' Кара-Балта'!F50+' Каракол'!F50+Ош!F50+Талас!F50+Токмок!F50+'Чолпон-Ата'!F50</f>
        <v>4.0580000000000007</v>
      </c>
      <c r="G50" s="14">
        <f>Бишкек!G50+'Джалал-Абад'!G50+' Кара-Балта'!G50+' Каракол'!G50+Ош!G50+Талас!G50+Токмок!G50+'Чолпон-Ата'!G50</f>
        <v>61681.66</v>
      </c>
      <c r="H50" s="14">
        <f>Бишкек!H50+'Джалал-Абад'!H50+' Кара-Балта'!H50+' Каракол'!H50+Ош!H50+Талас!H50+Токмок!H50+'Чолпон-Ата'!H50</f>
        <v>472</v>
      </c>
      <c r="I50" s="14">
        <f>Бишкек!I50+'Джалал-Абад'!I50+' Кара-Балта'!I50+' Каракол'!I50+Ош!I50+Талас!I50+Токмок!I50+'Чолпон-Ата'!I50</f>
        <v>9.4400000000000013</v>
      </c>
      <c r="J50" s="14">
        <f>Бишкек!J50+'Джалал-Абад'!J50+' Кара-Балта'!J50+' Каракол'!J50+Ош!J50+Талас!J50+Токмок!J50+'Чолпон-Ата'!J50</f>
        <v>141028.63999999998</v>
      </c>
      <c r="K50" s="14">
        <f>Бишкек!K50+'Джалал-Абад'!K50+' Кара-Балта'!K50+' Каракол'!K50+Ош!K50+Талас!K50+Токмок!K50+'Чолпон-Ата'!K50</f>
        <v>245</v>
      </c>
      <c r="L50" s="14">
        <f>Бишкек!L50+'Джалал-Абад'!L50+' Кара-Балта'!L50+' Каракол'!L50+Ош!L50+Талас!L50+Токмок!L50+'Чолпон-Ата'!L50</f>
        <v>4.8999999999999986</v>
      </c>
      <c r="M50" s="14">
        <f>Бишкек!M50+'Джалал-Абад'!M50+' Кара-Балта'!M50+' Каракол'!M50+Ош!M50+Талас!M50+Токмок!M50+'Чолпон-Ата'!M50</f>
        <v>69606.880000000005</v>
      </c>
      <c r="N50" s="14">
        <f>Бишкек!N50+'Джалал-Абад'!N50+' Кара-Балта'!N50+' Каракол'!N50+Ош!N50+Талас!N50+Токмок!N50+'Чолпон-Ата'!N50</f>
        <v>34</v>
      </c>
      <c r="O50" s="14">
        <f>Бишкек!O50+'Джалал-Абад'!O50+' Кара-Балта'!O50+' Каракол'!O50+Ош!O50+Талас!O50+Токмок!O50+'Чолпон-Ата'!O50</f>
        <v>0.68000000000000016</v>
      </c>
      <c r="P50" s="14">
        <f>Бишкек!P50+'Джалал-Абад'!P50+' Кара-Балта'!P50+' Каракол'!P50+Ош!P50+Талас!P50+Токмок!P50+'Чолпон-Ата'!P50</f>
        <v>10044.16</v>
      </c>
      <c r="Q50" s="14"/>
      <c r="R50" s="15">
        <f t="shared" si="10"/>
        <v>0</v>
      </c>
      <c r="S50" s="15"/>
      <c r="T50" s="16">
        <f t="shared" si="11"/>
        <v>953.9</v>
      </c>
      <c r="U50" s="16">
        <f t="shared" si="12"/>
        <v>19.077999999999999</v>
      </c>
      <c r="V50" s="17">
        <f t="shared" si="13"/>
        <v>282361.33999999997</v>
      </c>
      <c r="W50" s="80"/>
      <c r="X50">
        <v>50</v>
      </c>
      <c r="Y50" s="31"/>
      <c r="Z50" s="36">
        <v>35.906469368805794</v>
      </c>
      <c r="AA50" s="36">
        <f t="shared" si="5"/>
        <v>16.828469368805795</v>
      </c>
      <c r="AB50" s="40">
        <f t="shared" si="6"/>
        <v>-0.46867513472170408</v>
      </c>
      <c r="AD50" s="36">
        <f>Бишкек!AA50+'Джалал-Абад'!AA50+' Кара-Балта'!AA50+' Каракол'!AA50+Ош!AA50+Талас!AA50+Токмок!AA50+'Чолпон-Ата'!AA50</f>
        <v>75.802000000000007</v>
      </c>
      <c r="AE50" s="36">
        <f t="shared" si="7"/>
        <v>1.4675384615384615</v>
      </c>
      <c r="AF50" s="36">
        <f t="shared" si="16"/>
        <v>51.652479295523648</v>
      </c>
      <c r="AG50" s="69">
        <v>15200</v>
      </c>
      <c r="AH50" s="82">
        <v>280</v>
      </c>
      <c r="AI50" s="73">
        <f t="shared" si="9"/>
        <v>1152190.4000000001</v>
      </c>
      <c r="AJ50" s="80"/>
      <c r="AK50" s="31"/>
    </row>
    <row r="51" spans="1:37">
      <c r="A51" s="110">
        <v>47</v>
      </c>
      <c r="B51" s="107">
        <v>1106530</v>
      </c>
      <c r="C51" s="101">
        <v>13591</v>
      </c>
      <c r="D51" s="90" t="s">
        <v>91</v>
      </c>
      <c r="E51" s="14">
        <f>Бишкек!E51+'Джалал-Абад'!E51+' Кара-Балта'!E51+' Каракол'!E51+Ош!E51+Талас!E51+Токмок!E51+'Чолпон-Ата'!E51</f>
        <v>227</v>
      </c>
      <c r="F51" s="14">
        <f>Бишкек!F51+'Джалал-Абад'!F51+' Кара-Балта'!F51+' Каракол'!F51+Ош!F51+Талас!F51+Токмок!F51+'Чолпон-Ата'!F51</f>
        <v>4.54</v>
      </c>
      <c r="G51" s="14">
        <f>Бишкек!G51+'Джалал-Абад'!G51+' Кара-Балта'!G51+' Каракол'!G51+Ош!G51+Талас!G51+Токмок!G51+'Чолпон-Ата'!G51</f>
        <v>69008.149999999994</v>
      </c>
      <c r="H51" s="14">
        <f>Бишкек!H51+'Джалал-Абад'!H51+' Кара-Балта'!H51+' Каракол'!H51+Ош!H51+Талас!H51+Токмок!H51+'Чолпон-Ата'!H51</f>
        <v>496</v>
      </c>
      <c r="I51" s="14">
        <f>Бишкек!I51+'Джалал-Абад'!I51+' Кара-Балта'!I51+' Каракол'!I51+Ош!I51+Талас!I51+Токмок!I51+'Чолпон-Ата'!I51</f>
        <v>9.92</v>
      </c>
      <c r="J51" s="14">
        <f>Бишкек!J51+'Джалал-Абад'!J51+' Кара-Балта'!J51+' Каракол'!J51+Ош!J51+Талас!J51+Токмок!J51+'Чолпон-Ата'!J51</f>
        <v>148412.80000000002</v>
      </c>
      <c r="K51" s="14">
        <f>Бишкек!K51+'Джалал-Абад'!K51+' Кара-Балта'!K51+' Каракол'!K51+Ош!K51+Талас!K51+Токмок!K51+'Чолпон-Ата'!K51</f>
        <v>198</v>
      </c>
      <c r="L51" s="14">
        <f>Бишкек!L51+'Джалал-Абад'!L51+' Кара-Балта'!L51+' Каракол'!L51+Ош!L51+Талас!L51+Токмок!L51+'Чолпон-Ата'!L51</f>
        <v>3.9600000000000004</v>
      </c>
      <c r="M51" s="14">
        <f>Бишкек!M51+'Джалал-Абад'!M51+' Кара-Балта'!M51+' Каракол'!M51+Ош!M51+Талас!M51+Токмок!M51+'Чолпон-Ата'!M51</f>
        <v>56395.040000000008</v>
      </c>
      <c r="N51" s="14">
        <f>Бишкек!N51+'Джалал-Абад'!N51+' Кара-Балта'!N51+' Каракол'!N51+Ош!N51+Талас!N51+Токмок!N51+'Чолпон-Ата'!N51</f>
        <v>20</v>
      </c>
      <c r="O51" s="14">
        <f>Бишкек!O51+'Джалал-Абад'!O51+' Кара-Балта'!O51+' Каракол'!O51+Ош!O51+Талас!O51+Токмок!O51+'Чолпон-Ата'!O51</f>
        <v>0.4</v>
      </c>
      <c r="P51" s="14">
        <f>Бишкек!P51+'Джалал-Абад'!P51+' Кара-Балта'!P51+' Каракол'!P51+Ош!P51+Талас!P51+Токмок!P51+'Чолпон-Ата'!P51</f>
        <v>5839.84</v>
      </c>
      <c r="Q51" s="14"/>
      <c r="R51" s="15">
        <f t="shared" si="10"/>
        <v>0</v>
      </c>
      <c r="S51" s="15"/>
      <c r="T51" s="16">
        <f t="shared" si="11"/>
        <v>941</v>
      </c>
      <c r="U51" s="16">
        <f t="shared" si="12"/>
        <v>18.82</v>
      </c>
      <c r="V51" s="17">
        <f t="shared" si="13"/>
        <v>279655.83</v>
      </c>
      <c r="W51" s="80"/>
      <c r="X51">
        <v>50</v>
      </c>
      <c r="Y51" s="31"/>
      <c r="Z51" s="36">
        <v>39.402750142265099</v>
      </c>
      <c r="AA51" s="36">
        <f t="shared" si="5"/>
        <v>20.582750142265098</v>
      </c>
      <c r="AB51" s="40">
        <f t="shared" si="6"/>
        <v>-0.5223683643387913</v>
      </c>
      <c r="AD51" s="36">
        <f>Бишкек!AA51+'Джалал-Абад'!AA51+' Кара-Балта'!AA51+' Каракол'!AA51+Ош!AA51+Талас!AA51+Токмок!AA51+'Чолпон-Ата'!AA51</f>
        <v>121.81400000000001</v>
      </c>
      <c r="AE51" s="36">
        <f t="shared" si="7"/>
        <v>1.4476923076923076</v>
      </c>
      <c r="AF51" s="36">
        <f t="shared" si="16"/>
        <v>84.143570669500548</v>
      </c>
      <c r="AG51" s="69">
        <v>15200</v>
      </c>
      <c r="AH51" s="82">
        <v>280</v>
      </c>
      <c r="AI51" s="73">
        <f t="shared" si="9"/>
        <v>1851572.8</v>
      </c>
      <c r="AK51" s="31"/>
    </row>
    <row r="52" spans="1:37" ht="14.25" customHeight="1">
      <c r="A52" s="110">
        <v>48</v>
      </c>
      <c r="B52" s="107">
        <v>1202085</v>
      </c>
      <c r="C52" s="42">
        <v>28578</v>
      </c>
      <c r="D52" s="104" t="s">
        <v>96</v>
      </c>
      <c r="E52" s="14">
        <f>Бишкек!E52+'Джалал-Абад'!E52+' Кара-Балта'!E52+' Каракол'!E52+Ош!E52+Талас!E52+Токмок!E52+'Чолпон-Ата'!E52</f>
        <v>69</v>
      </c>
      <c r="F52" s="14">
        <f>Бишкек!F52+'Джалал-Абад'!F52+' Кара-Балта'!F52+' Каракол'!F52+Ош!F52+Талас!F52+Токмок!F52+'Чолпон-Ата'!F52</f>
        <v>5.75</v>
      </c>
      <c r="G52" s="14">
        <f>Бишкек!G52+'Джалал-Абад'!G52+' Кара-Балта'!G52+' Каракол'!G52+Ош!G52+Талас!G52+Токмок!G52+'Чолпон-Ата'!G52</f>
        <v>25185</v>
      </c>
      <c r="H52" s="14">
        <f>Бишкек!H52+'Джалал-Абад'!H52+' Кара-Балта'!H52+' Каракол'!H52+Ош!H52+Талас!H52+Токмок!H52+'Чолпон-Ата'!H52</f>
        <v>513</v>
      </c>
      <c r="I52" s="14">
        <f>Бишкек!I52+'Джалал-Абад'!I52+' Кара-Балта'!I52+' Каракол'!I52+Ош!I52+Талас!I52+Токмок!I52+'Чолпон-Ата'!I52</f>
        <v>42.75</v>
      </c>
      <c r="J52" s="14">
        <f>Бишкек!J52+'Джалал-Абад'!J52+' Кара-Балта'!J52+' Каракол'!J52+Ош!J52+Талас!J52+Токмок!J52+'Чолпон-Ата'!J52</f>
        <v>183284.75</v>
      </c>
      <c r="K52" s="14">
        <f>Бишкек!K52+'Джалал-Абад'!K52+' Кара-Балта'!K52+' Каракол'!K52+Ош!K52+Талас!K52+Токмок!K52+'Чолпон-Ата'!K52</f>
        <v>127</v>
      </c>
      <c r="L52" s="14">
        <f>Бишкек!L52+'Джалал-Абад'!L52+' Кара-Балта'!L52+' Каракол'!L52+Ош!L52+Талас!L52+Токмок!L52+'Чолпон-Ата'!L52</f>
        <v>10.583333333333334</v>
      </c>
      <c r="M52" s="14">
        <f>Бишкек!M52+'Джалал-Абад'!M52+' Кара-Балта'!M52+' Каракол'!M52+Ош!M52+Талас!M52+Токмок!M52+'Чолпон-Ата'!M52</f>
        <v>43759.85</v>
      </c>
      <c r="N52" s="14">
        <f>Бишкек!N52+'Джалал-Абад'!N52+' Кара-Балта'!N52+' Каракол'!N52+Ош!N52+Талас!N52+Токмок!N52+'Чолпон-Ата'!N52</f>
        <v>6</v>
      </c>
      <c r="O52" s="14">
        <f>Бишкек!O52+'Джалал-Абад'!O52+' Кара-Балта'!O52+' Каракол'!O52+Ош!O52+Талас!O52+Токмок!O52+'Чолпон-Ата'!O52</f>
        <v>0.5</v>
      </c>
      <c r="P52" s="14">
        <f>Бишкек!P52+'Джалал-Абад'!P52+' Кара-Балта'!P52+' Каракол'!P52+Ош!P52+Талас!P52+Токмок!P52+'Чолпон-Ата'!P52</f>
        <v>2204.6</v>
      </c>
      <c r="Q52" s="14"/>
      <c r="R52" s="15">
        <f t="shared" si="10"/>
        <v>0</v>
      </c>
      <c r="S52" s="15"/>
      <c r="T52" s="16">
        <f t="shared" si="11"/>
        <v>715</v>
      </c>
      <c r="U52" s="16">
        <f t="shared" si="12"/>
        <v>59.583333333333336</v>
      </c>
      <c r="V52" s="17">
        <f t="shared" si="13"/>
        <v>254434.2</v>
      </c>
      <c r="W52" s="80"/>
      <c r="X52">
        <v>12</v>
      </c>
      <c r="Y52" s="31"/>
      <c r="Z52" s="36">
        <v>76.768863026419652</v>
      </c>
      <c r="AA52" s="36">
        <f t="shared" si="5"/>
        <v>17.185529693086316</v>
      </c>
      <c r="AB52" s="40">
        <f t="shared" ref="AB52:AB53" si="17">U52/Z52-1</f>
        <v>-0.22386067756626793</v>
      </c>
      <c r="AD52" s="36">
        <f>Бишкек!AA52+'Джалал-Абад'!AA52+' Кара-Балта'!AA52+' Каракол'!AA52+Ош!AA52+Талас!AA52+Токмок!AA52+'Чолпон-Ата'!AA52</f>
        <v>156.75</v>
      </c>
      <c r="AE52" s="36">
        <f t="shared" si="7"/>
        <v>4.5833333333333339</v>
      </c>
      <c r="AF52" s="36">
        <f t="shared" si="16"/>
        <v>34.199999999999996</v>
      </c>
      <c r="AG52" s="69">
        <v>4380</v>
      </c>
      <c r="AI52" s="73">
        <f t="shared" ref="AI52:AI53" si="18">AG52*AD52</f>
        <v>686565</v>
      </c>
      <c r="AJ52" s="80"/>
      <c r="AK52" s="31"/>
    </row>
    <row r="53" spans="1:37">
      <c r="A53" s="110">
        <v>49</v>
      </c>
      <c r="B53" s="107">
        <v>1202235</v>
      </c>
      <c r="C53" s="101">
        <v>28579</v>
      </c>
      <c r="D53" s="104" t="s">
        <v>97</v>
      </c>
      <c r="E53" s="14">
        <f>Бишкек!E53+'Джалал-Абад'!E53+' Кара-Балта'!E53+' Каракол'!E53+Ош!E53+Талас!E53+Токмок!E53+'Чолпон-Ата'!E53</f>
        <v>41</v>
      </c>
      <c r="F53" s="14">
        <f>Бишкек!F53+'Джалал-Абад'!F53+' Кара-Балта'!F53+' Каракол'!F53+Ош!F53+Талас!F53+Токмок!F53+'Чолпон-Ата'!F53</f>
        <v>3.416666666666667</v>
      </c>
      <c r="G53" s="14">
        <f>Бишкек!G53+'Джалал-Абад'!G53+' Кара-Балта'!G53+' Каракол'!G53+Ош!G53+Талас!G53+Токмок!G53+'Чолпон-Ата'!G53</f>
        <v>14965</v>
      </c>
      <c r="H53" s="14">
        <f>Бишкек!H53+'Джалал-Абад'!H53+' Кара-Балта'!H53+' Каракол'!H53+Ош!H53+Талас!H53+Токмок!H53+'Чолпон-Ата'!H53</f>
        <v>445</v>
      </c>
      <c r="I53" s="14">
        <f>Бишкек!I53+'Джалал-Абад'!I53+' Кара-Балта'!I53+' Каракол'!I53+Ош!I53+Талас!I53+Токмок!I53+'Чолпон-Ата'!I53</f>
        <v>37.083333333333329</v>
      </c>
      <c r="J53" s="14">
        <f>Бишкек!J53+'Джалал-Абад'!J53+' Кара-Балта'!J53+' Каракол'!J53+Ош!J53+Талас!J53+Токмок!J53+'Чолпон-Ата'!J53</f>
        <v>158388.1</v>
      </c>
      <c r="K53" s="14">
        <f>Бишкек!K53+'Джалал-Абад'!K53+' Кара-Балта'!K53+' Каракол'!K53+Ош!K53+Талас!K53+Токмок!K53+'Чолпон-Ата'!K53</f>
        <v>100</v>
      </c>
      <c r="L53" s="14">
        <f>Бишкек!L53+'Джалал-Абад'!L53+' Кара-Балта'!L53+' Каракол'!L53+Ош!L53+Талас!L53+Токмок!L53+'Чолпон-Ата'!L53</f>
        <v>8.3333333333333321</v>
      </c>
      <c r="M53" s="14">
        <f>Бишкек!M53+'Джалал-Абад'!M53+' Кара-Балта'!M53+' Каракол'!M53+Ош!M53+Талас!M53+Токмок!M53+'Чолпон-Ата'!M53</f>
        <v>34572.800000000003</v>
      </c>
      <c r="N53" s="14">
        <f>Бишкек!N53+'Джалал-Абад'!N53+' Кара-Балта'!N53+' Каракол'!N53+Ош!N53+Талас!N53+Токмок!N53+'Чолпон-Ата'!N53</f>
        <v>5</v>
      </c>
      <c r="O53" s="14">
        <f>Бишкек!O53+'Джалал-Абад'!O53+' Кара-Балта'!O53+' Каракол'!O53+Ош!O53+Талас!O53+Токмок!O53+'Чолпон-Ата'!O53</f>
        <v>0.41666666666666669</v>
      </c>
      <c r="P53" s="14">
        <f>Бишкек!P53+'Джалал-Абад'!P53+' Кара-Балта'!P53+' Каракол'!P53+Ош!P53+Талас!P53+Токмок!P53+'Чолпон-Ата'!P53</f>
        <v>1814.05</v>
      </c>
      <c r="Q53" s="14"/>
      <c r="R53" s="15">
        <f t="shared" si="10"/>
        <v>0</v>
      </c>
      <c r="S53" s="15"/>
      <c r="T53" s="16">
        <f t="shared" si="11"/>
        <v>591</v>
      </c>
      <c r="U53" s="16">
        <f t="shared" si="12"/>
        <v>49.25</v>
      </c>
      <c r="V53" s="17">
        <f t="shared" si="13"/>
        <v>209739.95</v>
      </c>
      <c r="W53" s="80"/>
      <c r="X53">
        <v>12</v>
      </c>
      <c r="Y53" s="31"/>
      <c r="Z53" s="36">
        <v>63.148952797223352</v>
      </c>
      <c r="AA53" s="36">
        <f t="shared" si="5"/>
        <v>13.898952797223352</v>
      </c>
      <c r="AB53" s="40">
        <f t="shared" si="17"/>
        <v>-0.22009791424180969</v>
      </c>
      <c r="AD53" s="36">
        <f>Бишкек!AA53+'Джалал-Абад'!AA53+' Кара-Балта'!AA53+' Каракол'!AA53+Ош!AA53+Талас!AA53+Токмок!AA53+'Чолпон-Ата'!AA53</f>
        <v>213.25</v>
      </c>
      <c r="AE53" s="36">
        <f t="shared" si="7"/>
        <v>3.7884615384615383</v>
      </c>
      <c r="AF53" s="36">
        <f t="shared" si="16"/>
        <v>56.289340101522846</v>
      </c>
      <c r="AG53" s="69">
        <v>4380</v>
      </c>
      <c r="AI53" s="73">
        <f t="shared" si="18"/>
        <v>934035</v>
      </c>
      <c r="AJ53" s="80"/>
      <c r="AK53" s="31"/>
    </row>
    <row r="54" spans="1:37">
      <c r="A54" s="110">
        <v>50</v>
      </c>
      <c r="B54" s="107">
        <v>1202090</v>
      </c>
      <c r="C54" s="101">
        <v>33100</v>
      </c>
      <c r="D54" s="104" t="s">
        <v>99</v>
      </c>
      <c r="E54" s="14">
        <f>Бишкек!E54+'Джалал-Абад'!E54+' Кара-Балта'!E54+' Каракол'!E54+Ош!E54+Талас!E54+Токмок!E54+'Чолпон-Ата'!E54</f>
        <v>151</v>
      </c>
      <c r="F54" s="14">
        <f>Бишкек!F54+'Джалал-Абад'!F54+' Кара-Балта'!F54+' Каракол'!F54+Ош!F54+Талас!F54+Токмок!F54+'Чолпон-Ата'!F54</f>
        <v>12.583333333333332</v>
      </c>
      <c r="G54" s="14">
        <f>Бишкек!G54+'Джалал-Абад'!G54+' Кара-Балта'!G54+' Каракол'!G54+Ош!G54+Талас!G54+Токмок!G54+'Чолпон-Ата'!G54</f>
        <v>56625</v>
      </c>
      <c r="H54" s="14">
        <f>Бишкек!H54+'Джалал-Абад'!H54+' Кара-Балта'!H54+' Каракол'!H54+Ош!H54+Талас!H54+Токмок!H54+'Чолпон-Ата'!H54</f>
        <v>507</v>
      </c>
      <c r="I54" s="14">
        <f>Бишкек!I54+'Джалал-Абад'!I54+' Кара-Балта'!I54+' Каракол'!I54+Ош!I54+Талас!I54+Токмок!I54+'Чолпон-Ата'!I54</f>
        <v>42.249999999999993</v>
      </c>
      <c r="J54" s="14">
        <f>Бишкек!J54+'Джалал-Абад'!J54+' Кара-Балта'!J54+' Каракол'!J54+Ош!J54+Талас!J54+Токмок!J54+'Чолпон-Ата'!J54</f>
        <v>187999</v>
      </c>
      <c r="K54" s="14">
        <f>Бишкек!K54+'Джалал-Абад'!K54+' Кара-Балта'!K54+' Каракол'!K54+Ош!K54+Талас!K54+Токмок!K54+'Чолпон-Ата'!K54</f>
        <v>21</v>
      </c>
      <c r="L54" s="14">
        <f>Бишкек!L54+'Джалал-Абад'!L54+' Кара-Балта'!L54+' Каракол'!L54+Ош!L54+Талас!L54+Токмок!L54+'Чолпон-Ата'!L54</f>
        <v>1.75</v>
      </c>
      <c r="M54" s="14">
        <f>Бишкек!M54+'Джалал-Абад'!M54+' Кара-Балта'!M54+' Каракол'!M54+Ош!M54+Талас!M54+Токмок!M54+'Чолпон-Ата'!M54</f>
        <v>7522.5</v>
      </c>
      <c r="N54" s="14">
        <f>Бишкек!N54+'Джалал-Абад'!N54+' Кара-Балта'!N54+' Каракол'!N54+Ош!N54+Талас!N54+Токмок!N54+'Чолпон-Ата'!N54</f>
        <v>55</v>
      </c>
      <c r="O54" s="14">
        <f>Бишкек!O54+'Джалал-Абад'!O54+' Кара-Балта'!O54+' Каракол'!O54+Ош!O54+Талас!O54+Токмок!O54+'Чолпон-Ата'!O54</f>
        <v>4.583333333333333</v>
      </c>
      <c r="P54" s="14">
        <f>Бишкек!P54+'Джалал-Абад'!P54+' Кара-Балта'!P54+' Каракол'!P54+Ош!P54+Талас!P54+Токмок!P54+'Чолпон-Ата'!P54</f>
        <v>20126.25</v>
      </c>
      <c r="Q54" s="14"/>
      <c r="R54" s="15">
        <f t="shared" si="10"/>
        <v>0</v>
      </c>
      <c r="S54" s="15"/>
      <c r="T54" s="16">
        <f t="shared" si="11"/>
        <v>734</v>
      </c>
      <c r="U54" s="16">
        <f t="shared" si="12"/>
        <v>61.166666666666664</v>
      </c>
      <c r="V54" s="17">
        <f t="shared" si="13"/>
        <v>272272.75</v>
      </c>
      <c r="W54" s="80"/>
      <c r="X54">
        <v>12</v>
      </c>
      <c r="Y54" s="31"/>
      <c r="Z54" s="36">
        <v>74.506856657180904</v>
      </c>
      <c r="AA54" s="36">
        <f t="shared" si="5"/>
        <v>13.34018999051424</v>
      </c>
      <c r="AB54" s="40">
        <f t="shared" ref="AB54" si="19">U54/Z54-1</f>
        <v>-0.17904647423115416</v>
      </c>
      <c r="AD54" s="36">
        <f>Бишкек!AA54+'Джалал-Абад'!AA54+' Кара-Балта'!AA54+' Каракол'!AA54+Ош!AA54+Талас!AA54+Токмок!AA54+'Чолпон-Ата'!AA54</f>
        <v>153.83333333333331</v>
      </c>
      <c r="AE54" s="36">
        <f t="shared" si="7"/>
        <v>4.7051282051282053</v>
      </c>
      <c r="AF54" s="36">
        <f t="shared" si="16"/>
        <v>32.694822888283376</v>
      </c>
      <c r="AG54" s="69">
        <v>4500</v>
      </c>
      <c r="AI54" s="73">
        <f t="shared" ref="AI54:AI55" si="20">AG54*AD54</f>
        <v>692249.99999999988</v>
      </c>
      <c r="AJ54" s="80"/>
      <c r="AK54" s="31"/>
    </row>
    <row r="55" spans="1:37">
      <c r="A55" s="110">
        <v>51</v>
      </c>
      <c r="B55" s="107">
        <v>1103760</v>
      </c>
      <c r="C55" s="105">
        <v>34535</v>
      </c>
      <c r="D55" s="104" t="s">
        <v>100</v>
      </c>
      <c r="E55" s="14">
        <f>Бишкек!E55+'Джалал-Абад'!E55+' Кара-Балта'!E55+' Каракол'!E55+Ош!E55+Талас!E55+Токмок!E55+'Чолпон-Ата'!E55</f>
        <v>425</v>
      </c>
      <c r="F55" s="14">
        <f>Бишкек!F55+'Джалал-Абад'!F55+' Кара-Балта'!F55+' Каракол'!F55+Ош!F55+Талас!F55+Токмок!F55+'Чолпон-Ата'!F55</f>
        <v>21.25</v>
      </c>
      <c r="G55" s="14">
        <f>Бишкек!G55+'Джалал-Абад'!G55+' Кара-Балта'!G55+' Каракол'!G55+Ош!G55+Талас!G55+Токмок!G55+'Чолпон-Ата'!G55</f>
        <v>184455.92</v>
      </c>
      <c r="H55" s="14">
        <f>Бишкек!H55+'Джалал-Абад'!H55+' Кара-Балта'!H55+' Каракол'!H55+Ош!H55+Талас!H55+Токмок!H55+'Чолпон-Ата'!H55</f>
        <v>1445</v>
      </c>
      <c r="I55" s="14">
        <f>Бишкек!I55+'Джалал-Абад'!I55+' Кара-Балта'!I55+' Каракол'!I55+Ош!I55+Талас!I55+Токмок!I55+'Чолпон-Ата'!I55</f>
        <v>72.250000000000014</v>
      </c>
      <c r="J55" s="14">
        <f>Бишкек!J55+'Джалал-Абад'!J55+' Кара-Балта'!J55+' Каракол'!J55+Ош!J55+Талас!J55+Токмок!J55+'Чолпон-Ата'!J55</f>
        <v>617148.3600000001</v>
      </c>
      <c r="K55" s="14">
        <f>Бишкек!K55+'Джалал-Абад'!K55+' Кара-Балта'!K55+' Каракол'!K55+Ош!K55+Талас!K55+Токмок!K55+'Чолпон-Ата'!K55</f>
        <v>239</v>
      </c>
      <c r="L55" s="14">
        <f>Бишкек!L55+'Джалал-Абад'!L55+' Кара-Балта'!L55+' Каракол'!L55+Ош!L55+Талас!L55+Токмок!L55+'Чолпон-Ата'!L55</f>
        <v>11.950000000000001</v>
      </c>
      <c r="M55" s="14">
        <f>Бишкек!M55+'Джалал-Абад'!M55+' Кара-Балта'!M55+' Каракол'!M55+Ош!M55+Талас!M55+Токмок!M55+'Чолпон-Ата'!M55</f>
        <v>97767.180000000008</v>
      </c>
      <c r="N55" s="14">
        <f>Бишкек!N55+'Джалал-Абад'!N55+' Кара-Балта'!N55+' Каракол'!N55+Ош!N55+Талас!N55+Токмок!N55+'Чолпон-Ата'!N55</f>
        <v>53</v>
      </c>
      <c r="O55" s="14">
        <f>Бишкек!O55+'Джалал-Абад'!O55+' Кара-Балта'!O55+' Каракол'!O55+Ош!O55+Талас!O55+Токмок!O55+'Чолпон-Ата'!O55</f>
        <v>2.6500000000000004</v>
      </c>
      <c r="P55" s="14">
        <f>Бишкек!P55+'Джалал-Абад'!P55+' Кара-Балта'!P55+' Каракол'!P55+Ош!P55+Талас!P55+Токмок!P55+'Чолпон-Ата'!P55</f>
        <v>22719.9</v>
      </c>
      <c r="Q55" s="14"/>
      <c r="R55" s="15">
        <f t="shared" si="10"/>
        <v>0</v>
      </c>
      <c r="S55" s="15"/>
      <c r="T55" s="16">
        <f t="shared" si="11"/>
        <v>2162</v>
      </c>
      <c r="U55" s="16">
        <f t="shared" si="12"/>
        <v>108.1</v>
      </c>
      <c r="V55" s="17">
        <f t="shared" si="13"/>
        <v>922091.36000000022</v>
      </c>
      <c r="W55" s="80"/>
      <c r="X55">
        <v>20</v>
      </c>
      <c r="Y55" s="31"/>
      <c r="Z55" s="36">
        <v>240.95291666666131</v>
      </c>
      <c r="AA55" s="36">
        <f t="shared" si="5"/>
        <v>132.85291666666132</v>
      </c>
      <c r="AB55" s="40">
        <f t="shared" ref="AB55" si="21">U55/Z55-1</f>
        <v>-0.55136463382367973</v>
      </c>
      <c r="AD55" s="36">
        <f>Бишкек!AA55+'Джалал-Абад'!AA55+' Кара-Балта'!AA55+' Каракол'!AA55+Ош!AA55+Талас!AA55+Токмок!AA55+'Чолпон-Ата'!AA55</f>
        <v>742.45</v>
      </c>
      <c r="AE55" s="36">
        <f t="shared" si="7"/>
        <v>8.3153846153846143</v>
      </c>
      <c r="AF55" s="36">
        <f t="shared" si="16"/>
        <v>89.286308973173007</v>
      </c>
      <c r="AG55" s="69">
        <v>8680</v>
      </c>
      <c r="AI55" s="73">
        <f t="shared" si="20"/>
        <v>6444466</v>
      </c>
      <c r="AJ55" s="80"/>
      <c r="AK55" s="31"/>
    </row>
    <row r="56" spans="1:37">
      <c r="A56" s="110">
        <v>52</v>
      </c>
      <c r="B56" s="108">
        <v>1101520</v>
      </c>
      <c r="C56" s="105">
        <v>13686</v>
      </c>
      <c r="D56" s="103" t="s">
        <v>102</v>
      </c>
      <c r="E56" s="14">
        <f>Бишкек!E56+'Джалал-Абад'!E56+' Кара-Балта'!E56+' Каракол'!E56+Ош!E56+Талас!E56+Токмок!E56+'Чолпон-Ата'!E56</f>
        <v>1</v>
      </c>
      <c r="F56" s="14">
        <f>Бишкек!F56+'Джалал-Абад'!F56+' Кара-Балта'!F56+' Каракол'!F56+Ош!F56+Талас!F56+Токмок!F56+'Чолпон-Ата'!F56</f>
        <v>4.1666666666666664E-2</v>
      </c>
      <c r="G56" s="14">
        <f>Бишкек!G56+'Джалал-Абад'!G56+' Кара-Балта'!G56+' Каракол'!G56+Ош!G56+Талас!G56+Токмок!G56+'Чолпон-Ата'!G56</f>
        <v>119</v>
      </c>
      <c r="H56" s="14">
        <f>Бишкек!H56+'Джалал-Абад'!H56+' Кара-Балта'!H56+' Каракол'!H56+Ош!H56+Талас!H56+Токмок!H56+'Чолпон-Ата'!H56</f>
        <v>0</v>
      </c>
      <c r="I56" s="14">
        <f>Бишкек!I56+'Джалал-Абад'!I56+' Кара-Балта'!I56+' Каракол'!I56+Ош!I56+Талас!I56+Токмок!I56+'Чолпон-Ата'!I56</f>
        <v>0</v>
      </c>
      <c r="J56" s="14">
        <f>Бишкек!J56+'Джалал-Абад'!J56+' Кара-Балта'!J56+' Каракол'!J56+Ош!J56+Талас!J56+Токмок!J56+'Чолпон-Ата'!J56</f>
        <v>0</v>
      </c>
      <c r="K56" s="14">
        <f>Бишкек!K56+'Джалал-Абад'!K56+' Кара-Балта'!K56+' Каракол'!K56+Ош!K56+Талас!K56+Токмок!K56+'Чолпон-Ата'!K56</f>
        <v>0</v>
      </c>
      <c r="L56" s="14">
        <f>Бишкек!L56+'Джалал-Абад'!L56+' Кара-Балта'!L56+' Каракол'!L56+Ош!L56+Талас!L56+Токмок!L56+'Чолпон-Ата'!L56</f>
        <v>0</v>
      </c>
      <c r="M56" s="14">
        <f>Бишкек!M56+'Джалал-Абад'!M56+' Кара-Балта'!M56+' Каракол'!M56+Ош!M56+Талас!M56+Токмок!M56+'Чолпон-Ата'!M56</f>
        <v>0</v>
      </c>
      <c r="N56" s="14">
        <f>Бишкек!N56+'Джалал-Абад'!N56+' Кара-Балта'!N56+' Каракол'!N56+Ош!N56+Талас!N56+Токмок!N56+'Чолпон-Ата'!N56</f>
        <v>0</v>
      </c>
      <c r="O56" s="14">
        <f>Бишкек!O56+'Джалал-Абад'!O56+' Кара-Балта'!O56+' Каракол'!O56+Ош!O56+Талас!O56+Токмок!O56+'Чолпон-Ата'!O56</f>
        <v>0</v>
      </c>
      <c r="P56" s="14">
        <f>Бишкек!P56+'Джалал-Абад'!P56+' Кара-Балта'!P56+' Каракол'!P56+Ош!P56+Талас!P56+Токмок!P56+'Чолпон-Ата'!P56</f>
        <v>0</v>
      </c>
      <c r="Q56" s="14"/>
      <c r="R56" s="15">
        <f t="shared" si="10"/>
        <v>0</v>
      </c>
      <c r="S56" s="15"/>
      <c r="T56" s="16">
        <f t="shared" si="11"/>
        <v>1</v>
      </c>
      <c r="U56" s="16">
        <f t="shared" si="12"/>
        <v>4.1666666666666664E-2</v>
      </c>
      <c r="V56" s="17">
        <f t="shared" si="13"/>
        <v>119</v>
      </c>
      <c r="W56" s="80"/>
      <c r="X56">
        <v>24</v>
      </c>
      <c r="Y56" s="31"/>
      <c r="Z56" s="36">
        <v>0</v>
      </c>
      <c r="AA56" s="36">
        <f t="shared" si="5"/>
        <v>-4.1666666666666664E-2</v>
      </c>
      <c r="AB56" s="40" t="e">
        <f t="shared" ref="AB56:AB58" si="22">U56/Z56-1</f>
        <v>#DIV/0!</v>
      </c>
      <c r="AD56" s="36">
        <f>Бишкек!AA56+'Джалал-Абад'!AA56+' Кара-Балта'!AA56+' Каракол'!AA56+Ош!AA56+Талас!AA56+Токмок!AA56+'Чолпон-Ата'!AA56</f>
        <v>0</v>
      </c>
      <c r="AE56" s="36">
        <f t="shared" si="7"/>
        <v>3.205128205128205E-3</v>
      </c>
      <c r="AF56" s="36">
        <f t="shared" ref="AF56" si="23">IF(AE56=0,0,AD56/AE56)</f>
        <v>0</v>
      </c>
      <c r="AG56" s="69">
        <v>2856</v>
      </c>
      <c r="AI56" s="73">
        <f t="shared" ref="AI56:AI58" si="24">AG56*AD56</f>
        <v>0</v>
      </c>
      <c r="AJ56" s="80"/>
      <c r="AK56" s="31"/>
    </row>
    <row r="57" spans="1:37">
      <c r="A57" s="110">
        <v>53</v>
      </c>
      <c r="B57" s="108" t="s">
        <v>106</v>
      </c>
      <c r="C57" s="105">
        <v>39257</v>
      </c>
      <c r="D57" s="103" t="s">
        <v>103</v>
      </c>
      <c r="E57" s="14">
        <f>Бишкек!E57+'Джалал-Абад'!E57+' Кара-Балта'!E57+' Каракол'!E57+Ош!E57+Талас!E57+Токмок!E57+'Чолпон-Ата'!E57</f>
        <v>0</v>
      </c>
      <c r="F57" s="14">
        <f>Бишкек!F57+'Джалал-Абад'!F57+' Кара-Балта'!F57+' Каракол'!F57+Ош!F57+Талас!F57+Токмок!F57+'Чолпон-Ата'!F57</f>
        <v>0</v>
      </c>
      <c r="G57" s="14">
        <f>Бишкек!G57+'Джалал-Абад'!G57+' Кара-Балта'!G57+' Каракол'!G57+Ош!G57+Талас!G57+Токмок!G57+'Чолпон-Ата'!G57</f>
        <v>0</v>
      </c>
      <c r="H57" s="14">
        <f>Бишкек!H57+'Джалал-Абад'!H57+' Кара-Балта'!H57+' Каракол'!H57+Ош!H57+Талас!H57+Токмок!H57+'Чолпон-Ата'!H57</f>
        <v>174</v>
      </c>
      <c r="I57" s="14">
        <f>Бишкек!I57+'Джалал-Абад'!I57+' Кара-Балта'!I57+' Каракол'!I57+Ош!I57+Талас!I57+Токмок!I57+'Чолпон-Ата'!I57</f>
        <v>17.399999999999999</v>
      </c>
      <c r="J57" s="14">
        <f>Бишкек!J57+'Джалал-Абад'!J57+' Кара-Балта'!J57+' Каракол'!J57+Ош!J57+Талас!J57+Токмок!J57+'Чолпон-Ата'!J57</f>
        <v>48572.52</v>
      </c>
      <c r="K57" s="14">
        <f>Бишкек!K57+'Джалал-Абад'!K57+' Кара-Балта'!K57+' Каракол'!K57+Ош!K57+Талас!K57+Токмок!K57+'Чолпон-Ата'!K57</f>
        <v>27</v>
      </c>
      <c r="L57" s="14">
        <f>Бишкек!L57+'Джалал-Абад'!L57+' Кара-Балта'!L57+' Каракол'!L57+Ош!L57+Талас!L57+Токмок!L57+'Чолпон-Ата'!L57</f>
        <v>2.7</v>
      </c>
      <c r="M57" s="14">
        <f>Бишкек!M57+'Джалал-Абад'!M57+' Кара-Балта'!M57+' Каракол'!M57+Ош!M57+Талас!M57+Токмок!M57+'Чолпон-Ата'!M57</f>
        <v>7318.68</v>
      </c>
      <c r="N57" s="14">
        <f>Бишкек!N57+'Джалал-Абад'!N57+' Кара-Балта'!N57+' Каракол'!N57+Ош!N57+Талас!N57+Токмок!N57+'Чолпон-Ата'!N57</f>
        <v>4</v>
      </c>
      <c r="O57" s="14">
        <f>Бишкек!O57+'Джалал-Абад'!O57+' Кара-Балта'!O57+' Каракол'!O57+Ош!O57+Талас!O57+Токмок!O57+'Чолпон-Ата'!O57</f>
        <v>0.4</v>
      </c>
      <c r="P57" s="14">
        <f>Бишкек!P57+'Джалал-Абад'!P57+' Кара-Балта'!P57+' Каракол'!P57+Ош!P57+Талас!P57+Токмок!P57+'Чолпон-Ата'!P57</f>
        <v>1096.24</v>
      </c>
      <c r="Q57" s="14"/>
      <c r="R57" s="15">
        <f t="shared" si="10"/>
        <v>0</v>
      </c>
      <c r="S57" s="15"/>
      <c r="T57" s="16">
        <f t="shared" si="11"/>
        <v>205</v>
      </c>
      <c r="U57" s="16">
        <f t="shared" si="12"/>
        <v>20.5</v>
      </c>
      <c r="V57" s="17">
        <f t="shared" si="13"/>
        <v>56987.439999999995</v>
      </c>
      <c r="W57" s="80"/>
      <c r="X57">
        <v>10</v>
      </c>
      <c r="Y57" s="31"/>
      <c r="Z57" s="36">
        <v>63.730000000000004</v>
      </c>
      <c r="AA57" s="36">
        <f t="shared" si="5"/>
        <v>43.230000000000004</v>
      </c>
      <c r="AB57" s="40">
        <f t="shared" si="22"/>
        <v>-0.67833045661383973</v>
      </c>
      <c r="AD57" s="36">
        <f>Бишкек!AA57+'Джалал-Абад'!AA57+' Кара-Балта'!AA57+' Каракол'!AA57+Ош!AA57+Талас!AA57+Токмок!AA57+'Чолпон-Ата'!AA57</f>
        <v>182.99999999999997</v>
      </c>
      <c r="AE57" s="36">
        <f t="shared" ref="AE57:AE58" si="25">U57/$AB$2</f>
        <v>1.5769230769230769</v>
      </c>
      <c r="AF57" s="36">
        <f t="shared" ref="AF57:AF58" si="26">IF(AE57=0,0,AD57/AE57)</f>
        <v>116.04878048780486</v>
      </c>
      <c r="AG57" s="69">
        <v>2840</v>
      </c>
      <c r="AI57" s="73">
        <f t="shared" si="24"/>
        <v>519719.99999999994</v>
      </c>
      <c r="AJ57" s="80"/>
      <c r="AK57" s="31"/>
    </row>
    <row r="58" spans="1:37">
      <c r="A58" s="110">
        <v>54</v>
      </c>
      <c r="B58" s="108">
        <v>12024002</v>
      </c>
      <c r="C58" s="105">
        <v>39258</v>
      </c>
      <c r="D58" s="103" t="s">
        <v>104</v>
      </c>
      <c r="E58" s="14">
        <f>Бишкек!E58+'Джалал-Абад'!E58+' Кара-Балта'!E58+' Каракол'!E58+Ош!E58+Талас!E58+Токмок!E58+'Чолпон-Ата'!E58</f>
        <v>0</v>
      </c>
      <c r="F58" s="14">
        <f>Бишкек!F58+'Джалал-Абад'!F58+' Кара-Балта'!F58+' Каракол'!F58+Ош!F58+Талас!F58+Токмок!F58+'Чолпон-Ата'!F58</f>
        <v>0</v>
      </c>
      <c r="G58" s="14">
        <f>Бишкек!G58+'Джалал-Абад'!G58+' Кара-Балта'!G58+' Каракол'!G58+Ош!G58+Талас!G58+Токмок!G58+'Чолпон-Ата'!G58</f>
        <v>0</v>
      </c>
      <c r="H58" s="14">
        <f>Бишкек!H58+'Джалал-Абад'!H58+' Кара-Балта'!H58+' Каракол'!H58+Ош!H58+Талас!H58+Токмок!H58+'Чолпон-Ата'!H58</f>
        <v>224</v>
      </c>
      <c r="I58" s="14">
        <f>Бишкек!I58+'Джалал-Абад'!I58+' Кара-Балта'!I58+' Каракол'!I58+Ош!I58+Талас!I58+Токмок!I58+'Чолпон-Ата'!I58</f>
        <v>37.333333333333329</v>
      </c>
      <c r="J58" s="14">
        <f>Бишкек!J58+'Джалал-Абад'!J58+' Кара-Балта'!J58+' Каракол'!J58+Ош!J58+Талас!J58+Токмок!J58+'Чолпон-Ата'!J58</f>
        <v>79781.7</v>
      </c>
      <c r="K58" s="14">
        <f>Бишкек!K58+'Джалал-Абад'!K58+' Кара-Балта'!K58+' Каракол'!K58+Ош!K58+Талас!K58+Токмок!K58+'Чолпон-Ата'!K58</f>
        <v>46</v>
      </c>
      <c r="L58" s="14">
        <f>Бишкек!L58+'Джалал-Абад'!L58+' Кара-Балта'!L58+' Каракол'!L58+Ош!L58+Талас!L58+Токмок!L58+'Чолпон-Ата'!L58</f>
        <v>7.6666666666666661</v>
      </c>
      <c r="M58" s="14">
        <f>Бишкек!M58+'Джалал-Абад'!M58+' Кара-Балта'!M58+' Каракол'!M58+Ош!M58+Талас!M58+Токмок!M58+'Чолпон-Ата'!M58</f>
        <v>15848.300000000001</v>
      </c>
      <c r="N58" s="14">
        <f>Бишкек!N58+'Джалал-Абад'!N58+' Кара-Балта'!N58+' Каракол'!N58+Ош!N58+Талас!N58+Токмок!N58+'Чолпон-Ата'!N58</f>
        <v>1</v>
      </c>
      <c r="O58" s="14">
        <f>Бишкек!O58+'Джалал-Абад'!O58+' Кара-Балта'!O58+' Каракол'!O58+Ош!O58+Талас!O58+Токмок!O58+'Чолпон-Ата'!O58</f>
        <v>0.16666666666666666</v>
      </c>
      <c r="P58" s="14">
        <f>Бишкек!P58+'Джалал-Абад'!P58+' Кара-Балта'!P58+' Каракол'!P58+Ош!P58+Талас!P58+Токмок!P58+'Чолпон-Ата'!P58</f>
        <v>365</v>
      </c>
      <c r="Q58" s="14"/>
      <c r="R58" s="15">
        <f t="shared" si="10"/>
        <v>0</v>
      </c>
      <c r="S58" s="15"/>
      <c r="T58" s="16">
        <f t="shared" si="11"/>
        <v>271</v>
      </c>
      <c r="U58" s="16">
        <f t="shared" si="12"/>
        <v>45.166666666666664</v>
      </c>
      <c r="V58" s="17">
        <f t="shared" si="13"/>
        <v>95995</v>
      </c>
      <c r="W58" s="80"/>
      <c r="X58">
        <v>6</v>
      </c>
      <c r="Y58" s="31"/>
      <c r="Z58" s="36">
        <v>103.85</v>
      </c>
      <c r="AA58" s="36">
        <f t="shared" si="5"/>
        <v>58.68333333333333</v>
      </c>
      <c r="AB58" s="40">
        <f t="shared" si="22"/>
        <v>-0.56507783662333488</v>
      </c>
      <c r="AD58" s="36">
        <f>Бишкек!AA58+'Джалал-Абад'!AA58+' Кара-Балта'!AA58+' Каракол'!AA58+Ош!AA58+Талас!AA58+Токмок!AA58+'Чолпон-Ата'!AA58</f>
        <v>175</v>
      </c>
      <c r="AE58" s="36">
        <f t="shared" si="25"/>
        <v>3.474358974358974</v>
      </c>
      <c r="AF58" s="36">
        <f t="shared" si="26"/>
        <v>50.369003690036905</v>
      </c>
      <c r="AG58" s="69">
        <v>2190</v>
      </c>
      <c r="AI58" s="73">
        <f t="shared" si="24"/>
        <v>383250</v>
      </c>
      <c r="AJ58" s="80"/>
      <c r="AK58" s="31"/>
    </row>
    <row r="59" spans="1:37">
      <c r="A59" s="124" t="s">
        <v>15</v>
      </c>
      <c r="B59" s="125"/>
      <c r="C59" s="125"/>
      <c r="D59" s="138"/>
      <c r="E59" s="20">
        <f>SUM(E5:E58)</f>
        <v>32151.4</v>
      </c>
      <c r="F59" s="20">
        <f t="shared" ref="F59:V59" si="27">SUM(F5:F58)</f>
        <v>1464.6876666666667</v>
      </c>
      <c r="G59" s="20">
        <f t="shared" si="27"/>
        <v>8856598.8900000006</v>
      </c>
      <c r="H59" s="20">
        <f t="shared" si="27"/>
        <v>59361.170000000006</v>
      </c>
      <c r="I59" s="20">
        <f t="shared" si="27"/>
        <v>3006.7827738095234</v>
      </c>
      <c r="J59" s="20">
        <f t="shared" si="27"/>
        <v>20836738.039999999</v>
      </c>
      <c r="K59" s="20">
        <f t="shared" si="27"/>
        <v>58358</v>
      </c>
      <c r="L59" s="20">
        <f t="shared" si="27"/>
        <v>1945.3245238095242</v>
      </c>
      <c r="M59" s="20">
        <f t="shared" si="27"/>
        <v>21096062.489999998</v>
      </c>
      <c r="N59" s="20">
        <f t="shared" si="27"/>
        <v>6694</v>
      </c>
      <c r="O59" s="20">
        <f t="shared" si="27"/>
        <v>449.97119047619043</v>
      </c>
      <c r="P59" s="20">
        <f t="shared" si="27"/>
        <v>1602483.9600000002</v>
      </c>
      <c r="Q59" s="20">
        <f t="shared" si="27"/>
        <v>0</v>
      </c>
      <c r="R59" s="20">
        <f t="shared" si="27"/>
        <v>0</v>
      </c>
      <c r="S59" s="20">
        <f t="shared" si="27"/>
        <v>0</v>
      </c>
      <c r="T59" s="20">
        <f t="shared" si="27"/>
        <v>156564.56999999998</v>
      </c>
      <c r="U59" s="20">
        <f t="shared" si="27"/>
        <v>6866.7661547619045</v>
      </c>
      <c r="V59" s="20">
        <f t="shared" si="27"/>
        <v>52391883.380000003</v>
      </c>
      <c r="W59" s="80"/>
      <c r="X59" s="18"/>
      <c r="Y59" s="31"/>
      <c r="Z59" s="36">
        <f>SUM(Z5:Z58)</f>
        <v>10236.486847973983</v>
      </c>
      <c r="AA59" s="41">
        <f>SUM(AA5:AA58)</f>
        <v>3369.7206932120816</v>
      </c>
      <c r="AB59" s="64">
        <f>U59/Z59*100%</f>
        <v>0.67081277558823638</v>
      </c>
      <c r="AD59" s="66">
        <f>SUM(AD5:AD58)</f>
        <v>16457.532846190476</v>
      </c>
      <c r="AE59" s="36">
        <f>U59/$AB$2</f>
        <v>528.21278113553115</v>
      </c>
      <c r="AF59" s="44">
        <f>AD59/AE59</f>
        <v>31.157013676970703</v>
      </c>
      <c r="AG59" s="67"/>
    </row>
    <row r="60" spans="1:37">
      <c r="A60" s="127" t="s">
        <v>16</v>
      </c>
      <c r="B60" s="128"/>
      <c r="C60" s="128"/>
      <c r="D60" s="137"/>
      <c r="E60" s="22">
        <v>0</v>
      </c>
      <c r="F60" s="23"/>
      <c r="G60" s="24">
        <f>Бишкек!G60+'Джалал-Абад'!G60+' Кара-Балта'!G60+' Каракол'!G60+Ош!G60+Талас!G60+Токмок!G60+'Чолпон-Ата'!G60</f>
        <v>13526524</v>
      </c>
      <c r="H60" s="25">
        <v>0</v>
      </c>
      <c r="I60" s="25"/>
      <c r="J60" s="24">
        <f>Бишкек!J60+'Джалал-Абад'!J60+' Кара-Балта'!J60+' Каракол'!J60+Ош!J60+Талас!J60+Токмок!J60+'Чолпон-Ата'!J60</f>
        <v>31576632</v>
      </c>
      <c r="K60" s="23">
        <v>0</v>
      </c>
      <c r="L60" s="23"/>
      <c r="M60" s="24">
        <f>Бишкек!M60+'Джалал-Абад'!M60+' Кара-Балта'!M60+' Каракол'!M60+Ош!M60+Талас!M60+Токмок!M60+'Чолпон-Ата'!M60</f>
        <v>23943779</v>
      </c>
      <c r="N60" s="23">
        <v>8200</v>
      </c>
      <c r="O60" s="23"/>
      <c r="P60" s="24">
        <f>Бишкек!P60+'Джалал-Абад'!P60+' Кара-Балта'!P60+' Каракол'!P60+Ош!P60+Талас!P60+Токмок!P60+'Чолпон-Ата'!P60</f>
        <v>1770000</v>
      </c>
      <c r="Q60" s="23"/>
      <c r="R60" s="23"/>
      <c r="S60" s="23"/>
      <c r="T60" s="25"/>
      <c r="U60" s="25"/>
      <c r="V60" s="24">
        <f>G60+J60+M60+P60</f>
        <v>70816935</v>
      </c>
      <c r="W60" s="80"/>
      <c r="X60" s="18"/>
      <c r="Y60" s="31"/>
    </row>
    <row r="61" spans="1:37">
      <c r="A61" s="129" t="s">
        <v>14</v>
      </c>
      <c r="B61" s="130"/>
      <c r="C61" s="130"/>
      <c r="D61" s="136"/>
      <c r="E61" s="26">
        <f t="shared" ref="E61:K61" si="28">IF(E60&gt;0,E59/E60,0)</f>
        <v>0</v>
      </c>
      <c r="F61" s="27"/>
      <c r="G61" s="28">
        <f>IF(G60&gt;0,G59/G60,0)</f>
        <v>0.65475793263664783</v>
      </c>
      <c r="H61" s="27">
        <f t="shared" si="28"/>
        <v>0</v>
      </c>
      <c r="I61" s="27"/>
      <c r="J61" s="28">
        <f>IF(J60&gt;0,J59/J60,0)</f>
        <v>0.65987842021910381</v>
      </c>
      <c r="K61" s="27">
        <f t="shared" si="28"/>
        <v>0</v>
      </c>
      <c r="L61" s="27"/>
      <c r="M61" s="28">
        <f>IF(M60&gt;0,M59/M60,0)</f>
        <v>0.88106653882831099</v>
      </c>
      <c r="N61" s="27">
        <f>IF(N60&gt;0,N59/N60,0)</f>
        <v>0.81634146341463409</v>
      </c>
      <c r="O61" s="27"/>
      <c r="P61" s="28">
        <f>IF(P60&gt;0,P59/P60,0)</f>
        <v>0.90535816949152559</v>
      </c>
      <c r="Q61" s="27"/>
      <c r="R61" s="27"/>
      <c r="S61" s="27"/>
      <c r="T61" s="29">
        <f>IF(T60&gt;0,T59/T60,0)</f>
        <v>0</v>
      </c>
      <c r="U61" s="29"/>
      <c r="V61" s="30">
        <f>IF(V60&gt;0,V59/V60,0)</f>
        <v>0.73982139130986113</v>
      </c>
      <c r="W61" s="80"/>
      <c r="X61" s="18"/>
      <c r="Y61" s="31"/>
      <c r="Z61" s="31"/>
    </row>
    <row r="62" spans="1:37">
      <c r="U62" s="31"/>
      <c r="X62" s="1"/>
      <c r="Y62" s="31"/>
      <c r="Z62" s="31"/>
    </row>
    <row r="63" spans="1:37">
      <c r="G63" s="31"/>
      <c r="J63" s="31"/>
      <c r="M63" s="31"/>
      <c r="P63" s="31"/>
      <c r="V63" s="31"/>
      <c r="X63" s="1"/>
      <c r="Z63" s="31"/>
      <c r="AH63"/>
    </row>
    <row r="64" spans="1:37">
      <c r="G64" s="31"/>
      <c r="M64" s="31"/>
      <c r="N64" s="83"/>
      <c r="P64" s="31"/>
      <c r="V64" s="31"/>
      <c r="AH64"/>
    </row>
    <row r="65" spans="5:34">
      <c r="E65" s="77"/>
      <c r="F65" s="31"/>
      <c r="G65" s="31"/>
      <c r="H65" s="31"/>
      <c r="I65" s="31"/>
      <c r="J65" s="31"/>
      <c r="K65" s="31"/>
      <c r="L65" s="31"/>
      <c r="M65" s="31"/>
      <c r="N65" s="83"/>
      <c r="O65" s="31"/>
      <c r="P65" s="31"/>
      <c r="V65" s="31"/>
      <c r="AH65"/>
    </row>
    <row r="66" spans="5:34">
      <c r="E66" s="31"/>
      <c r="F66" s="77"/>
      <c r="G66" s="37"/>
      <c r="H66" s="31"/>
      <c r="I66" s="31"/>
      <c r="K66" s="31"/>
      <c r="L66" s="31"/>
      <c r="N66" s="83"/>
      <c r="O66" s="31"/>
      <c r="V66" s="31"/>
      <c r="AH66"/>
    </row>
    <row r="67" spans="5:34">
      <c r="V67" s="65"/>
      <c r="AH67"/>
    </row>
  </sheetData>
  <autoFilter ref="A4:AK61"/>
  <mergeCells count="9">
    <mergeCell ref="T3:V3"/>
    <mergeCell ref="A59:D59"/>
    <mergeCell ref="A60:D60"/>
    <mergeCell ref="A61:D61"/>
    <mergeCell ref="E3:G3"/>
    <mergeCell ref="H3:J3"/>
    <mergeCell ref="K3:M3"/>
    <mergeCell ref="N3:P3"/>
    <mergeCell ref="Q3:S3"/>
  </mergeCells>
  <conditionalFormatting sqref="AF5:AF58">
    <cfRule type="cellIs" dxfId="95" priority="21" operator="lessThan">
      <formula>60</formula>
    </cfRule>
  </conditionalFormatting>
  <conditionalFormatting sqref="AB5:AB58">
    <cfRule type="cellIs" dxfId="94" priority="14" operator="lessThan">
      <formula>0.2</formula>
    </cfRule>
    <cfRule type="cellIs" dxfId="93" priority="15" operator="lessThan">
      <formula>0.2</formula>
    </cfRule>
    <cfRule type="cellIs" dxfId="92" priority="16" operator="lessThan">
      <formula>0.7</formula>
    </cfRule>
  </conditionalFormatting>
  <conditionalFormatting sqref="AB5:AB58">
    <cfRule type="cellIs" dxfId="91" priority="12" operator="greaterThan">
      <formula>$AD$1</formula>
    </cfRule>
    <cfRule type="cellIs" dxfId="90" priority="13" operator="greaterThan">
      <formula>$AD$1</formula>
    </cfRule>
  </conditionalFormatting>
  <conditionalFormatting sqref="AB59">
    <cfRule type="cellIs" dxfId="89" priority="9" operator="lessThan">
      <formula>0.2</formula>
    </cfRule>
    <cfRule type="cellIs" dxfId="88" priority="10" operator="lessThan">
      <formula>0.2</formula>
    </cfRule>
    <cfRule type="cellIs" dxfId="87" priority="11" operator="lessThan">
      <formula>0.7</formula>
    </cfRule>
  </conditionalFormatting>
  <conditionalFormatting sqref="AB59">
    <cfRule type="cellIs" dxfId="86" priority="7" operator="greaterThan">
      <formula>$AD$1</formula>
    </cfRule>
    <cfRule type="cellIs" dxfId="85" priority="8" operator="greaterThan">
      <formula>$AD$1</formula>
    </cfRule>
  </conditionalFormatting>
  <conditionalFormatting sqref="C59:C1048576 C1:C24">
    <cfRule type="duplicateValues" dxfId="84" priority="34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zoomScale="70" zoomScaleNormal="70" workbookViewId="0">
      <pane xSplit="12" ySplit="15" topLeftCell="M28" activePane="bottomRight" state="frozen"/>
      <selection pane="topRight" activeCell="M1" sqref="M1"/>
      <selection pane="bottomLeft" activeCell="A18" sqref="A18"/>
      <selection pane="bottomRight" activeCell="AA37" sqref="AA37"/>
    </sheetView>
  </sheetViews>
  <sheetFormatPr defaultRowHeight="15"/>
  <cols>
    <col min="1" max="1" width="6.7109375" bestFit="1" customWidth="1"/>
    <col min="2" max="2" width="12" customWidth="1"/>
    <col min="4" max="4" width="52" customWidth="1"/>
    <col min="5" max="6" width="11.5703125" customWidth="1"/>
    <col min="7" max="7" width="12" customWidth="1"/>
    <col min="8" max="9" width="9.28515625" customWidth="1"/>
    <col min="10" max="10" width="12.7109375" customWidth="1"/>
    <col min="11" max="12" width="9.28515625" customWidth="1"/>
    <col min="13" max="13" width="11" customWidth="1"/>
    <col min="14" max="15" width="9.28515625" customWidth="1"/>
    <col min="16" max="16" width="11.7109375" customWidth="1"/>
    <col min="17" max="17" width="14.28515625" customWidth="1"/>
    <col min="18" max="18" width="9.28515625" customWidth="1"/>
    <col min="19" max="20" width="14.85546875" customWidth="1"/>
    <col min="21" max="21" width="12.42578125" customWidth="1"/>
    <col min="22" max="22" width="10.85546875" bestFit="1" customWidth="1"/>
    <col min="23" max="24" width="13.5703125" hidden="1" customWidth="1"/>
    <col min="25" max="25" width="14.7109375" hidden="1" customWidth="1"/>
    <col min="27" max="27" width="13.28515625" customWidth="1"/>
    <col min="29" max="29" width="13.28515625" customWidth="1"/>
    <col min="30" max="30" width="9.140625" style="76"/>
    <col min="31" max="31" width="11.85546875" customWidth="1"/>
    <col min="254" max="254" width="6.7109375" bestFit="1" customWidth="1"/>
    <col min="255" max="255" width="12" customWidth="1"/>
    <col min="257" max="257" width="58.42578125" customWidth="1"/>
    <col min="258" max="259" width="11.5703125" customWidth="1"/>
    <col min="260" max="260" width="10.140625" bestFit="1" customWidth="1"/>
    <col min="261" max="261" width="9.28515625" bestFit="1" customWidth="1"/>
    <col min="262" max="262" width="9.28515625" customWidth="1"/>
    <col min="263" max="264" width="9.28515625" bestFit="1" customWidth="1"/>
    <col min="265" max="265" width="9.28515625" customWidth="1"/>
    <col min="266" max="266" width="11" customWidth="1"/>
    <col min="267" max="267" width="9.28515625" bestFit="1" customWidth="1"/>
    <col min="268" max="268" width="9.28515625" customWidth="1"/>
    <col min="269" max="270" width="9.28515625" bestFit="1" customWidth="1"/>
    <col min="271" max="271" width="9.28515625" customWidth="1"/>
    <col min="272" max="272" width="11.7109375" customWidth="1"/>
    <col min="273" max="273" width="9.28515625" bestFit="1" customWidth="1"/>
    <col min="274" max="274" width="9.28515625" customWidth="1"/>
    <col min="275" max="275" width="11.140625" customWidth="1"/>
    <col min="277" max="277" width="9.140625" customWidth="1"/>
    <col min="510" max="510" width="6.7109375" bestFit="1" customWidth="1"/>
    <col min="511" max="511" width="12" customWidth="1"/>
    <col min="513" max="513" width="58.42578125" customWidth="1"/>
    <col min="514" max="515" width="11.5703125" customWidth="1"/>
    <col min="516" max="516" width="10.140625" bestFit="1" customWidth="1"/>
    <col min="517" max="517" width="9.28515625" bestFit="1" customWidth="1"/>
    <col min="518" max="518" width="9.28515625" customWidth="1"/>
    <col min="519" max="520" width="9.28515625" bestFit="1" customWidth="1"/>
    <col min="521" max="521" width="9.28515625" customWidth="1"/>
    <col min="522" max="522" width="11" customWidth="1"/>
    <col min="523" max="523" width="9.28515625" bestFit="1" customWidth="1"/>
    <col min="524" max="524" width="9.28515625" customWidth="1"/>
    <col min="525" max="526" width="9.28515625" bestFit="1" customWidth="1"/>
    <col min="527" max="527" width="9.28515625" customWidth="1"/>
    <col min="528" max="528" width="11.7109375" customWidth="1"/>
    <col min="529" max="529" width="9.28515625" bestFit="1" customWidth="1"/>
    <col min="530" max="530" width="9.28515625" customWidth="1"/>
    <col min="531" max="531" width="11.140625" customWidth="1"/>
    <col min="533" max="533" width="9.140625" customWidth="1"/>
    <col min="766" max="766" width="6.7109375" bestFit="1" customWidth="1"/>
    <col min="767" max="767" width="12" customWidth="1"/>
    <col min="769" max="769" width="58.42578125" customWidth="1"/>
    <col min="770" max="771" width="11.5703125" customWidth="1"/>
    <col min="772" max="772" width="10.140625" bestFit="1" customWidth="1"/>
    <col min="773" max="773" width="9.28515625" bestFit="1" customWidth="1"/>
    <col min="774" max="774" width="9.28515625" customWidth="1"/>
    <col min="775" max="776" width="9.28515625" bestFit="1" customWidth="1"/>
    <col min="777" max="777" width="9.28515625" customWidth="1"/>
    <col min="778" max="778" width="11" customWidth="1"/>
    <col min="779" max="779" width="9.28515625" bestFit="1" customWidth="1"/>
    <col min="780" max="780" width="9.28515625" customWidth="1"/>
    <col min="781" max="782" width="9.28515625" bestFit="1" customWidth="1"/>
    <col min="783" max="783" width="9.28515625" customWidth="1"/>
    <col min="784" max="784" width="11.7109375" customWidth="1"/>
    <col min="785" max="785" width="9.28515625" bestFit="1" customWidth="1"/>
    <col min="786" max="786" width="9.28515625" customWidth="1"/>
    <col min="787" max="787" width="11.140625" customWidth="1"/>
    <col min="789" max="789" width="9.140625" customWidth="1"/>
    <col min="1022" max="1022" width="6.7109375" bestFit="1" customWidth="1"/>
    <col min="1023" max="1023" width="12" customWidth="1"/>
    <col min="1025" max="1025" width="58.42578125" customWidth="1"/>
    <col min="1026" max="1027" width="11.5703125" customWidth="1"/>
    <col min="1028" max="1028" width="10.140625" bestFit="1" customWidth="1"/>
    <col min="1029" max="1029" width="9.28515625" bestFit="1" customWidth="1"/>
    <col min="1030" max="1030" width="9.28515625" customWidth="1"/>
    <col min="1031" max="1032" width="9.28515625" bestFit="1" customWidth="1"/>
    <col min="1033" max="1033" width="9.28515625" customWidth="1"/>
    <col min="1034" max="1034" width="11" customWidth="1"/>
    <col min="1035" max="1035" width="9.28515625" bestFit="1" customWidth="1"/>
    <col min="1036" max="1036" width="9.28515625" customWidth="1"/>
    <col min="1037" max="1038" width="9.28515625" bestFit="1" customWidth="1"/>
    <col min="1039" max="1039" width="9.28515625" customWidth="1"/>
    <col min="1040" max="1040" width="11.7109375" customWidth="1"/>
    <col min="1041" max="1041" width="9.28515625" bestFit="1" customWidth="1"/>
    <col min="1042" max="1042" width="9.28515625" customWidth="1"/>
    <col min="1043" max="1043" width="11.140625" customWidth="1"/>
    <col min="1045" max="1045" width="9.140625" customWidth="1"/>
    <col min="1278" max="1278" width="6.7109375" bestFit="1" customWidth="1"/>
    <col min="1279" max="1279" width="12" customWidth="1"/>
    <col min="1281" max="1281" width="58.42578125" customWidth="1"/>
    <col min="1282" max="1283" width="11.5703125" customWidth="1"/>
    <col min="1284" max="1284" width="10.140625" bestFit="1" customWidth="1"/>
    <col min="1285" max="1285" width="9.28515625" bestFit="1" customWidth="1"/>
    <col min="1286" max="1286" width="9.28515625" customWidth="1"/>
    <col min="1287" max="1288" width="9.28515625" bestFit="1" customWidth="1"/>
    <col min="1289" max="1289" width="9.28515625" customWidth="1"/>
    <col min="1290" max="1290" width="11" customWidth="1"/>
    <col min="1291" max="1291" width="9.28515625" bestFit="1" customWidth="1"/>
    <col min="1292" max="1292" width="9.28515625" customWidth="1"/>
    <col min="1293" max="1294" width="9.28515625" bestFit="1" customWidth="1"/>
    <col min="1295" max="1295" width="9.28515625" customWidth="1"/>
    <col min="1296" max="1296" width="11.7109375" customWidth="1"/>
    <col min="1297" max="1297" width="9.28515625" bestFit="1" customWidth="1"/>
    <col min="1298" max="1298" width="9.28515625" customWidth="1"/>
    <col min="1299" max="1299" width="11.140625" customWidth="1"/>
    <col min="1301" max="1301" width="9.140625" customWidth="1"/>
    <col min="1534" max="1534" width="6.7109375" bestFit="1" customWidth="1"/>
    <col min="1535" max="1535" width="12" customWidth="1"/>
    <col min="1537" max="1537" width="58.42578125" customWidth="1"/>
    <col min="1538" max="1539" width="11.5703125" customWidth="1"/>
    <col min="1540" max="1540" width="10.140625" bestFit="1" customWidth="1"/>
    <col min="1541" max="1541" width="9.28515625" bestFit="1" customWidth="1"/>
    <col min="1542" max="1542" width="9.28515625" customWidth="1"/>
    <col min="1543" max="1544" width="9.28515625" bestFit="1" customWidth="1"/>
    <col min="1545" max="1545" width="9.28515625" customWidth="1"/>
    <col min="1546" max="1546" width="11" customWidth="1"/>
    <col min="1547" max="1547" width="9.28515625" bestFit="1" customWidth="1"/>
    <col min="1548" max="1548" width="9.28515625" customWidth="1"/>
    <col min="1549" max="1550" width="9.28515625" bestFit="1" customWidth="1"/>
    <col min="1551" max="1551" width="9.28515625" customWidth="1"/>
    <col min="1552" max="1552" width="11.7109375" customWidth="1"/>
    <col min="1553" max="1553" width="9.28515625" bestFit="1" customWidth="1"/>
    <col min="1554" max="1554" width="9.28515625" customWidth="1"/>
    <col min="1555" max="1555" width="11.140625" customWidth="1"/>
    <col min="1557" max="1557" width="9.140625" customWidth="1"/>
    <col min="1790" max="1790" width="6.7109375" bestFit="1" customWidth="1"/>
    <col min="1791" max="1791" width="12" customWidth="1"/>
    <col min="1793" max="1793" width="58.42578125" customWidth="1"/>
    <col min="1794" max="1795" width="11.5703125" customWidth="1"/>
    <col min="1796" max="1796" width="10.140625" bestFit="1" customWidth="1"/>
    <col min="1797" max="1797" width="9.28515625" bestFit="1" customWidth="1"/>
    <col min="1798" max="1798" width="9.28515625" customWidth="1"/>
    <col min="1799" max="1800" width="9.28515625" bestFit="1" customWidth="1"/>
    <col min="1801" max="1801" width="9.28515625" customWidth="1"/>
    <col min="1802" max="1802" width="11" customWidth="1"/>
    <col min="1803" max="1803" width="9.28515625" bestFit="1" customWidth="1"/>
    <col min="1804" max="1804" width="9.28515625" customWidth="1"/>
    <col min="1805" max="1806" width="9.28515625" bestFit="1" customWidth="1"/>
    <col min="1807" max="1807" width="9.28515625" customWidth="1"/>
    <col min="1808" max="1808" width="11.7109375" customWidth="1"/>
    <col min="1809" max="1809" width="9.28515625" bestFit="1" customWidth="1"/>
    <col min="1810" max="1810" width="9.28515625" customWidth="1"/>
    <col min="1811" max="1811" width="11.140625" customWidth="1"/>
    <col min="1813" max="1813" width="9.140625" customWidth="1"/>
    <col min="2046" max="2046" width="6.7109375" bestFit="1" customWidth="1"/>
    <col min="2047" max="2047" width="12" customWidth="1"/>
    <col min="2049" max="2049" width="58.42578125" customWidth="1"/>
    <col min="2050" max="2051" width="11.5703125" customWidth="1"/>
    <col min="2052" max="2052" width="10.140625" bestFit="1" customWidth="1"/>
    <col min="2053" max="2053" width="9.28515625" bestFit="1" customWidth="1"/>
    <col min="2054" max="2054" width="9.28515625" customWidth="1"/>
    <col min="2055" max="2056" width="9.28515625" bestFit="1" customWidth="1"/>
    <col min="2057" max="2057" width="9.28515625" customWidth="1"/>
    <col min="2058" max="2058" width="11" customWidth="1"/>
    <col min="2059" max="2059" width="9.28515625" bestFit="1" customWidth="1"/>
    <col min="2060" max="2060" width="9.28515625" customWidth="1"/>
    <col min="2061" max="2062" width="9.28515625" bestFit="1" customWidth="1"/>
    <col min="2063" max="2063" width="9.28515625" customWidth="1"/>
    <col min="2064" max="2064" width="11.7109375" customWidth="1"/>
    <col min="2065" max="2065" width="9.28515625" bestFit="1" customWidth="1"/>
    <col min="2066" max="2066" width="9.28515625" customWidth="1"/>
    <col min="2067" max="2067" width="11.140625" customWidth="1"/>
    <col min="2069" max="2069" width="9.140625" customWidth="1"/>
    <col min="2302" max="2302" width="6.7109375" bestFit="1" customWidth="1"/>
    <col min="2303" max="2303" width="12" customWidth="1"/>
    <col min="2305" max="2305" width="58.42578125" customWidth="1"/>
    <col min="2306" max="2307" width="11.5703125" customWidth="1"/>
    <col min="2308" max="2308" width="10.140625" bestFit="1" customWidth="1"/>
    <col min="2309" max="2309" width="9.28515625" bestFit="1" customWidth="1"/>
    <col min="2310" max="2310" width="9.28515625" customWidth="1"/>
    <col min="2311" max="2312" width="9.28515625" bestFit="1" customWidth="1"/>
    <col min="2313" max="2313" width="9.28515625" customWidth="1"/>
    <col min="2314" max="2314" width="11" customWidth="1"/>
    <col min="2315" max="2315" width="9.28515625" bestFit="1" customWidth="1"/>
    <col min="2316" max="2316" width="9.28515625" customWidth="1"/>
    <col min="2317" max="2318" width="9.28515625" bestFit="1" customWidth="1"/>
    <col min="2319" max="2319" width="9.28515625" customWidth="1"/>
    <col min="2320" max="2320" width="11.7109375" customWidth="1"/>
    <col min="2321" max="2321" width="9.28515625" bestFit="1" customWidth="1"/>
    <col min="2322" max="2322" width="9.28515625" customWidth="1"/>
    <col min="2323" max="2323" width="11.140625" customWidth="1"/>
    <col min="2325" max="2325" width="9.140625" customWidth="1"/>
    <col min="2558" max="2558" width="6.7109375" bestFit="1" customWidth="1"/>
    <col min="2559" max="2559" width="12" customWidth="1"/>
    <col min="2561" max="2561" width="58.42578125" customWidth="1"/>
    <col min="2562" max="2563" width="11.5703125" customWidth="1"/>
    <col min="2564" max="2564" width="10.140625" bestFit="1" customWidth="1"/>
    <col min="2565" max="2565" width="9.28515625" bestFit="1" customWidth="1"/>
    <col min="2566" max="2566" width="9.28515625" customWidth="1"/>
    <col min="2567" max="2568" width="9.28515625" bestFit="1" customWidth="1"/>
    <col min="2569" max="2569" width="9.28515625" customWidth="1"/>
    <col min="2570" max="2570" width="11" customWidth="1"/>
    <col min="2571" max="2571" width="9.28515625" bestFit="1" customWidth="1"/>
    <col min="2572" max="2572" width="9.28515625" customWidth="1"/>
    <col min="2573" max="2574" width="9.28515625" bestFit="1" customWidth="1"/>
    <col min="2575" max="2575" width="9.28515625" customWidth="1"/>
    <col min="2576" max="2576" width="11.7109375" customWidth="1"/>
    <col min="2577" max="2577" width="9.28515625" bestFit="1" customWidth="1"/>
    <col min="2578" max="2578" width="9.28515625" customWidth="1"/>
    <col min="2579" max="2579" width="11.140625" customWidth="1"/>
    <col min="2581" max="2581" width="9.140625" customWidth="1"/>
    <col min="2814" max="2814" width="6.7109375" bestFit="1" customWidth="1"/>
    <col min="2815" max="2815" width="12" customWidth="1"/>
    <col min="2817" max="2817" width="58.42578125" customWidth="1"/>
    <col min="2818" max="2819" width="11.5703125" customWidth="1"/>
    <col min="2820" max="2820" width="10.140625" bestFit="1" customWidth="1"/>
    <col min="2821" max="2821" width="9.28515625" bestFit="1" customWidth="1"/>
    <col min="2822" max="2822" width="9.28515625" customWidth="1"/>
    <col min="2823" max="2824" width="9.28515625" bestFit="1" customWidth="1"/>
    <col min="2825" max="2825" width="9.28515625" customWidth="1"/>
    <col min="2826" max="2826" width="11" customWidth="1"/>
    <col min="2827" max="2827" width="9.28515625" bestFit="1" customWidth="1"/>
    <col min="2828" max="2828" width="9.28515625" customWidth="1"/>
    <col min="2829" max="2830" width="9.28515625" bestFit="1" customWidth="1"/>
    <col min="2831" max="2831" width="9.28515625" customWidth="1"/>
    <col min="2832" max="2832" width="11.7109375" customWidth="1"/>
    <col min="2833" max="2833" width="9.28515625" bestFit="1" customWidth="1"/>
    <col min="2834" max="2834" width="9.28515625" customWidth="1"/>
    <col min="2835" max="2835" width="11.140625" customWidth="1"/>
    <col min="2837" max="2837" width="9.140625" customWidth="1"/>
    <col min="3070" max="3070" width="6.7109375" bestFit="1" customWidth="1"/>
    <col min="3071" max="3071" width="12" customWidth="1"/>
    <col min="3073" max="3073" width="58.42578125" customWidth="1"/>
    <col min="3074" max="3075" width="11.5703125" customWidth="1"/>
    <col min="3076" max="3076" width="10.140625" bestFit="1" customWidth="1"/>
    <col min="3077" max="3077" width="9.28515625" bestFit="1" customWidth="1"/>
    <col min="3078" max="3078" width="9.28515625" customWidth="1"/>
    <col min="3079" max="3080" width="9.28515625" bestFit="1" customWidth="1"/>
    <col min="3081" max="3081" width="9.28515625" customWidth="1"/>
    <col min="3082" max="3082" width="11" customWidth="1"/>
    <col min="3083" max="3083" width="9.28515625" bestFit="1" customWidth="1"/>
    <col min="3084" max="3084" width="9.28515625" customWidth="1"/>
    <col min="3085" max="3086" width="9.28515625" bestFit="1" customWidth="1"/>
    <col min="3087" max="3087" width="9.28515625" customWidth="1"/>
    <col min="3088" max="3088" width="11.7109375" customWidth="1"/>
    <col min="3089" max="3089" width="9.28515625" bestFit="1" customWidth="1"/>
    <col min="3090" max="3090" width="9.28515625" customWidth="1"/>
    <col min="3091" max="3091" width="11.140625" customWidth="1"/>
    <col min="3093" max="3093" width="9.140625" customWidth="1"/>
    <col min="3326" max="3326" width="6.7109375" bestFit="1" customWidth="1"/>
    <col min="3327" max="3327" width="12" customWidth="1"/>
    <col min="3329" max="3329" width="58.42578125" customWidth="1"/>
    <col min="3330" max="3331" width="11.5703125" customWidth="1"/>
    <col min="3332" max="3332" width="10.140625" bestFit="1" customWidth="1"/>
    <col min="3333" max="3333" width="9.28515625" bestFit="1" customWidth="1"/>
    <col min="3334" max="3334" width="9.28515625" customWidth="1"/>
    <col min="3335" max="3336" width="9.28515625" bestFit="1" customWidth="1"/>
    <col min="3337" max="3337" width="9.28515625" customWidth="1"/>
    <col min="3338" max="3338" width="11" customWidth="1"/>
    <col min="3339" max="3339" width="9.28515625" bestFit="1" customWidth="1"/>
    <col min="3340" max="3340" width="9.28515625" customWidth="1"/>
    <col min="3341" max="3342" width="9.28515625" bestFit="1" customWidth="1"/>
    <col min="3343" max="3343" width="9.28515625" customWidth="1"/>
    <col min="3344" max="3344" width="11.7109375" customWidth="1"/>
    <col min="3345" max="3345" width="9.28515625" bestFit="1" customWidth="1"/>
    <col min="3346" max="3346" width="9.28515625" customWidth="1"/>
    <col min="3347" max="3347" width="11.140625" customWidth="1"/>
    <col min="3349" max="3349" width="9.140625" customWidth="1"/>
    <col min="3582" max="3582" width="6.7109375" bestFit="1" customWidth="1"/>
    <col min="3583" max="3583" width="12" customWidth="1"/>
    <col min="3585" max="3585" width="58.42578125" customWidth="1"/>
    <col min="3586" max="3587" width="11.5703125" customWidth="1"/>
    <col min="3588" max="3588" width="10.140625" bestFit="1" customWidth="1"/>
    <col min="3589" max="3589" width="9.28515625" bestFit="1" customWidth="1"/>
    <col min="3590" max="3590" width="9.28515625" customWidth="1"/>
    <col min="3591" max="3592" width="9.28515625" bestFit="1" customWidth="1"/>
    <col min="3593" max="3593" width="9.28515625" customWidth="1"/>
    <col min="3594" max="3594" width="11" customWidth="1"/>
    <col min="3595" max="3595" width="9.28515625" bestFit="1" customWidth="1"/>
    <col min="3596" max="3596" width="9.28515625" customWidth="1"/>
    <col min="3597" max="3598" width="9.28515625" bestFit="1" customWidth="1"/>
    <col min="3599" max="3599" width="9.28515625" customWidth="1"/>
    <col min="3600" max="3600" width="11.7109375" customWidth="1"/>
    <col min="3601" max="3601" width="9.28515625" bestFit="1" customWidth="1"/>
    <col min="3602" max="3602" width="9.28515625" customWidth="1"/>
    <col min="3603" max="3603" width="11.140625" customWidth="1"/>
    <col min="3605" max="3605" width="9.140625" customWidth="1"/>
    <col min="3838" max="3838" width="6.7109375" bestFit="1" customWidth="1"/>
    <col min="3839" max="3839" width="12" customWidth="1"/>
    <col min="3841" max="3841" width="58.42578125" customWidth="1"/>
    <col min="3842" max="3843" width="11.5703125" customWidth="1"/>
    <col min="3844" max="3844" width="10.140625" bestFit="1" customWidth="1"/>
    <col min="3845" max="3845" width="9.28515625" bestFit="1" customWidth="1"/>
    <col min="3846" max="3846" width="9.28515625" customWidth="1"/>
    <col min="3847" max="3848" width="9.28515625" bestFit="1" customWidth="1"/>
    <col min="3849" max="3849" width="9.28515625" customWidth="1"/>
    <col min="3850" max="3850" width="11" customWidth="1"/>
    <col min="3851" max="3851" width="9.28515625" bestFit="1" customWidth="1"/>
    <col min="3852" max="3852" width="9.28515625" customWidth="1"/>
    <col min="3853" max="3854" width="9.28515625" bestFit="1" customWidth="1"/>
    <col min="3855" max="3855" width="9.28515625" customWidth="1"/>
    <col min="3856" max="3856" width="11.7109375" customWidth="1"/>
    <col min="3857" max="3857" width="9.28515625" bestFit="1" customWidth="1"/>
    <col min="3858" max="3858" width="9.28515625" customWidth="1"/>
    <col min="3859" max="3859" width="11.140625" customWidth="1"/>
    <col min="3861" max="3861" width="9.140625" customWidth="1"/>
    <col min="4094" max="4094" width="6.7109375" bestFit="1" customWidth="1"/>
    <col min="4095" max="4095" width="12" customWidth="1"/>
    <col min="4097" max="4097" width="58.42578125" customWidth="1"/>
    <col min="4098" max="4099" width="11.5703125" customWidth="1"/>
    <col min="4100" max="4100" width="10.140625" bestFit="1" customWidth="1"/>
    <col min="4101" max="4101" width="9.28515625" bestFit="1" customWidth="1"/>
    <col min="4102" max="4102" width="9.28515625" customWidth="1"/>
    <col min="4103" max="4104" width="9.28515625" bestFit="1" customWidth="1"/>
    <col min="4105" max="4105" width="9.28515625" customWidth="1"/>
    <col min="4106" max="4106" width="11" customWidth="1"/>
    <col min="4107" max="4107" width="9.28515625" bestFit="1" customWidth="1"/>
    <col min="4108" max="4108" width="9.28515625" customWidth="1"/>
    <col min="4109" max="4110" width="9.28515625" bestFit="1" customWidth="1"/>
    <col min="4111" max="4111" width="9.28515625" customWidth="1"/>
    <col min="4112" max="4112" width="11.7109375" customWidth="1"/>
    <col min="4113" max="4113" width="9.28515625" bestFit="1" customWidth="1"/>
    <col min="4114" max="4114" width="9.28515625" customWidth="1"/>
    <col min="4115" max="4115" width="11.140625" customWidth="1"/>
    <col min="4117" max="4117" width="9.140625" customWidth="1"/>
    <col min="4350" max="4350" width="6.7109375" bestFit="1" customWidth="1"/>
    <col min="4351" max="4351" width="12" customWidth="1"/>
    <col min="4353" max="4353" width="58.42578125" customWidth="1"/>
    <col min="4354" max="4355" width="11.5703125" customWidth="1"/>
    <col min="4356" max="4356" width="10.140625" bestFit="1" customWidth="1"/>
    <col min="4357" max="4357" width="9.28515625" bestFit="1" customWidth="1"/>
    <col min="4358" max="4358" width="9.28515625" customWidth="1"/>
    <col min="4359" max="4360" width="9.28515625" bestFit="1" customWidth="1"/>
    <col min="4361" max="4361" width="9.28515625" customWidth="1"/>
    <col min="4362" max="4362" width="11" customWidth="1"/>
    <col min="4363" max="4363" width="9.28515625" bestFit="1" customWidth="1"/>
    <col min="4364" max="4364" width="9.28515625" customWidth="1"/>
    <col min="4365" max="4366" width="9.28515625" bestFit="1" customWidth="1"/>
    <col min="4367" max="4367" width="9.28515625" customWidth="1"/>
    <col min="4368" max="4368" width="11.7109375" customWidth="1"/>
    <col min="4369" max="4369" width="9.28515625" bestFit="1" customWidth="1"/>
    <col min="4370" max="4370" width="9.28515625" customWidth="1"/>
    <col min="4371" max="4371" width="11.140625" customWidth="1"/>
    <col min="4373" max="4373" width="9.140625" customWidth="1"/>
    <col min="4606" max="4606" width="6.7109375" bestFit="1" customWidth="1"/>
    <col min="4607" max="4607" width="12" customWidth="1"/>
    <col min="4609" max="4609" width="58.42578125" customWidth="1"/>
    <col min="4610" max="4611" width="11.5703125" customWidth="1"/>
    <col min="4612" max="4612" width="10.140625" bestFit="1" customWidth="1"/>
    <col min="4613" max="4613" width="9.28515625" bestFit="1" customWidth="1"/>
    <col min="4614" max="4614" width="9.28515625" customWidth="1"/>
    <col min="4615" max="4616" width="9.28515625" bestFit="1" customWidth="1"/>
    <col min="4617" max="4617" width="9.28515625" customWidth="1"/>
    <col min="4618" max="4618" width="11" customWidth="1"/>
    <col min="4619" max="4619" width="9.28515625" bestFit="1" customWidth="1"/>
    <col min="4620" max="4620" width="9.28515625" customWidth="1"/>
    <col min="4621" max="4622" width="9.28515625" bestFit="1" customWidth="1"/>
    <col min="4623" max="4623" width="9.28515625" customWidth="1"/>
    <col min="4624" max="4624" width="11.7109375" customWidth="1"/>
    <col min="4625" max="4625" width="9.28515625" bestFit="1" customWidth="1"/>
    <col min="4626" max="4626" width="9.28515625" customWidth="1"/>
    <col min="4627" max="4627" width="11.140625" customWidth="1"/>
    <col min="4629" max="4629" width="9.140625" customWidth="1"/>
    <col min="4862" max="4862" width="6.7109375" bestFit="1" customWidth="1"/>
    <col min="4863" max="4863" width="12" customWidth="1"/>
    <col min="4865" max="4865" width="58.42578125" customWidth="1"/>
    <col min="4866" max="4867" width="11.5703125" customWidth="1"/>
    <col min="4868" max="4868" width="10.140625" bestFit="1" customWidth="1"/>
    <col min="4869" max="4869" width="9.28515625" bestFit="1" customWidth="1"/>
    <col min="4870" max="4870" width="9.28515625" customWidth="1"/>
    <col min="4871" max="4872" width="9.28515625" bestFit="1" customWidth="1"/>
    <col min="4873" max="4873" width="9.28515625" customWidth="1"/>
    <col min="4874" max="4874" width="11" customWidth="1"/>
    <col min="4875" max="4875" width="9.28515625" bestFit="1" customWidth="1"/>
    <col min="4876" max="4876" width="9.28515625" customWidth="1"/>
    <col min="4877" max="4878" width="9.28515625" bestFit="1" customWidth="1"/>
    <col min="4879" max="4879" width="9.28515625" customWidth="1"/>
    <col min="4880" max="4880" width="11.7109375" customWidth="1"/>
    <col min="4881" max="4881" width="9.28515625" bestFit="1" customWidth="1"/>
    <col min="4882" max="4882" width="9.28515625" customWidth="1"/>
    <col min="4883" max="4883" width="11.140625" customWidth="1"/>
    <col min="4885" max="4885" width="9.140625" customWidth="1"/>
    <col min="5118" max="5118" width="6.7109375" bestFit="1" customWidth="1"/>
    <col min="5119" max="5119" width="12" customWidth="1"/>
    <col min="5121" max="5121" width="58.42578125" customWidth="1"/>
    <col min="5122" max="5123" width="11.5703125" customWidth="1"/>
    <col min="5124" max="5124" width="10.140625" bestFit="1" customWidth="1"/>
    <col min="5125" max="5125" width="9.28515625" bestFit="1" customWidth="1"/>
    <col min="5126" max="5126" width="9.28515625" customWidth="1"/>
    <col min="5127" max="5128" width="9.28515625" bestFit="1" customWidth="1"/>
    <col min="5129" max="5129" width="9.28515625" customWidth="1"/>
    <col min="5130" max="5130" width="11" customWidth="1"/>
    <col min="5131" max="5131" width="9.28515625" bestFit="1" customWidth="1"/>
    <col min="5132" max="5132" width="9.28515625" customWidth="1"/>
    <col min="5133" max="5134" width="9.28515625" bestFit="1" customWidth="1"/>
    <col min="5135" max="5135" width="9.28515625" customWidth="1"/>
    <col min="5136" max="5136" width="11.7109375" customWidth="1"/>
    <col min="5137" max="5137" width="9.28515625" bestFit="1" customWidth="1"/>
    <col min="5138" max="5138" width="9.28515625" customWidth="1"/>
    <col min="5139" max="5139" width="11.140625" customWidth="1"/>
    <col min="5141" max="5141" width="9.140625" customWidth="1"/>
    <col min="5374" max="5374" width="6.7109375" bestFit="1" customWidth="1"/>
    <col min="5375" max="5375" width="12" customWidth="1"/>
    <col min="5377" max="5377" width="58.42578125" customWidth="1"/>
    <col min="5378" max="5379" width="11.5703125" customWidth="1"/>
    <col min="5380" max="5380" width="10.140625" bestFit="1" customWidth="1"/>
    <col min="5381" max="5381" width="9.28515625" bestFit="1" customWidth="1"/>
    <col min="5382" max="5382" width="9.28515625" customWidth="1"/>
    <col min="5383" max="5384" width="9.28515625" bestFit="1" customWidth="1"/>
    <col min="5385" max="5385" width="9.28515625" customWidth="1"/>
    <col min="5386" max="5386" width="11" customWidth="1"/>
    <col min="5387" max="5387" width="9.28515625" bestFit="1" customWidth="1"/>
    <col min="5388" max="5388" width="9.28515625" customWidth="1"/>
    <col min="5389" max="5390" width="9.28515625" bestFit="1" customWidth="1"/>
    <col min="5391" max="5391" width="9.28515625" customWidth="1"/>
    <col min="5392" max="5392" width="11.7109375" customWidth="1"/>
    <col min="5393" max="5393" width="9.28515625" bestFit="1" customWidth="1"/>
    <col min="5394" max="5394" width="9.28515625" customWidth="1"/>
    <col min="5395" max="5395" width="11.140625" customWidth="1"/>
    <col min="5397" max="5397" width="9.140625" customWidth="1"/>
    <col min="5630" max="5630" width="6.7109375" bestFit="1" customWidth="1"/>
    <col min="5631" max="5631" width="12" customWidth="1"/>
    <col min="5633" max="5633" width="58.42578125" customWidth="1"/>
    <col min="5634" max="5635" width="11.5703125" customWidth="1"/>
    <col min="5636" max="5636" width="10.140625" bestFit="1" customWidth="1"/>
    <col min="5637" max="5637" width="9.28515625" bestFit="1" customWidth="1"/>
    <col min="5638" max="5638" width="9.28515625" customWidth="1"/>
    <col min="5639" max="5640" width="9.28515625" bestFit="1" customWidth="1"/>
    <col min="5641" max="5641" width="9.28515625" customWidth="1"/>
    <col min="5642" max="5642" width="11" customWidth="1"/>
    <col min="5643" max="5643" width="9.28515625" bestFit="1" customWidth="1"/>
    <col min="5644" max="5644" width="9.28515625" customWidth="1"/>
    <col min="5645" max="5646" width="9.28515625" bestFit="1" customWidth="1"/>
    <col min="5647" max="5647" width="9.28515625" customWidth="1"/>
    <col min="5648" max="5648" width="11.7109375" customWidth="1"/>
    <col min="5649" max="5649" width="9.28515625" bestFit="1" customWidth="1"/>
    <col min="5650" max="5650" width="9.28515625" customWidth="1"/>
    <col min="5651" max="5651" width="11.140625" customWidth="1"/>
    <col min="5653" max="5653" width="9.140625" customWidth="1"/>
    <col min="5886" max="5886" width="6.7109375" bestFit="1" customWidth="1"/>
    <col min="5887" max="5887" width="12" customWidth="1"/>
    <col min="5889" max="5889" width="58.42578125" customWidth="1"/>
    <col min="5890" max="5891" width="11.5703125" customWidth="1"/>
    <col min="5892" max="5892" width="10.140625" bestFit="1" customWidth="1"/>
    <col min="5893" max="5893" width="9.28515625" bestFit="1" customWidth="1"/>
    <col min="5894" max="5894" width="9.28515625" customWidth="1"/>
    <col min="5895" max="5896" width="9.28515625" bestFit="1" customWidth="1"/>
    <col min="5897" max="5897" width="9.28515625" customWidth="1"/>
    <col min="5898" max="5898" width="11" customWidth="1"/>
    <col min="5899" max="5899" width="9.28515625" bestFit="1" customWidth="1"/>
    <col min="5900" max="5900" width="9.28515625" customWidth="1"/>
    <col min="5901" max="5902" width="9.28515625" bestFit="1" customWidth="1"/>
    <col min="5903" max="5903" width="9.28515625" customWidth="1"/>
    <col min="5904" max="5904" width="11.7109375" customWidth="1"/>
    <col min="5905" max="5905" width="9.28515625" bestFit="1" customWidth="1"/>
    <col min="5906" max="5906" width="9.28515625" customWidth="1"/>
    <col min="5907" max="5907" width="11.140625" customWidth="1"/>
    <col min="5909" max="5909" width="9.140625" customWidth="1"/>
    <col min="6142" max="6142" width="6.7109375" bestFit="1" customWidth="1"/>
    <col min="6143" max="6143" width="12" customWidth="1"/>
    <col min="6145" max="6145" width="58.42578125" customWidth="1"/>
    <col min="6146" max="6147" width="11.5703125" customWidth="1"/>
    <col min="6148" max="6148" width="10.140625" bestFit="1" customWidth="1"/>
    <col min="6149" max="6149" width="9.28515625" bestFit="1" customWidth="1"/>
    <col min="6150" max="6150" width="9.28515625" customWidth="1"/>
    <col min="6151" max="6152" width="9.28515625" bestFit="1" customWidth="1"/>
    <col min="6153" max="6153" width="9.28515625" customWidth="1"/>
    <col min="6154" max="6154" width="11" customWidth="1"/>
    <col min="6155" max="6155" width="9.28515625" bestFit="1" customWidth="1"/>
    <col min="6156" max="6156" width="9.28515625" customWidth="1"/>
    <col min="6157" max="6158" width="9.28515625" bestFit="1" customWidth="1"/>
    <col min="6159" max="6159" width="9.28515625" customWidth="1"/>
    <col min="6160" max="6160" width="11.7109375" customWidth="1"/>
    <col min="6161" max="6161" width="9.28515625" bestFit="1" customWidth="1"/>
    <col min="6162" max="6162" width="9.28515625" customWidth="1"/>
    <col min="6163" max="6163" width="11.140625" customWidth="1"/>
    <col min="6165" max="6165" width="9.140625" customWidth="1"/>
    <col min="6398" max="6398" width="6.7109375" bestFit="1" customWidth="1"/>
    <col min="6399" max="6399" width="12" customWidth="1"/>
    <col min="6401" max="6401" width="58.42578125" customWidth="1"/>
    <col min="6402" max="6403" width="11.5703125" customWidth="1"/>
    <col min="6404" max="6404" width="10.140625" bestFit="1" customWidth="1"/>
    <col min="6405" max="6405" width="9.28515625" bestFit="1" customWidth="1"/>
    <col min="6406" max="6406" width="9.28515625" customWidth="1"/>
    <col min="6407" max="6408" width="9.28515625" bestFit="1" customWidth="1"/>
    <col min="6409" max="6409" width="9.28515625" customWidth="1"/>
    <col min="6410" max="6410" width="11" customWidth="1"/>
    <col min="6411" max="6411" width="9.28515625" bestFit="1" customWidth="1"/>
    <col min="6412" max="6412" width="9.28515625" customWidth="1"/>
    <col min="6413" max="6414" width="9.28515625" bestFit="1" customWidth="1"/>
    <col min="6415" max="6415" width="9.28515625" customWidth="1"/>
    <col min="6416" max="6416" width="11.7109375" customWidth="1"/>
    <col min="6417" max="6417" width="9.28515625" bestFit="1" customWidth="1"/>
    <col min="6418" max="6418" width="9.28515625" customWidth="1"/>
    <col min="6419" max="6419" width="11.140625" customWidth="1"/>
    <col min="6421" max="6421" width="9.140625" customWidth="1"/>
    <col min="6654" max="6654" width="6.7109375" bestFit="1" customWidth="1"/>
    <col min="6655" max="6655" width="12" customWidth="1"/>
    <col min="6657" max="6657" width="58.42578125" customWidth="1"/>
    <col min="6658" max="6659" width="11.5703125" customWidth="1"/>
    <col min="6660" max="6660" width="10.140625" bestFit="1" customWidth="1"/>
    <col min="6661" max="6661" width="9.28515625" bestFit="1" customWidth="1"/>
    <col min="6662" max="6662" width="9.28515625" customWidth="1"/>
    <col min="6663" max="6664" width="9.28515625" bestFit="1" customWidth="1"/>
    <col min="6665" max="6665" width="9.28515625" customWidth="1"/>
    <col min="6666" max="6666" width="11" customWidth="1"/>
    <col min="6667" max="6667" width="9.28515625" bestFit="1" customWidth="1"/>
    <col min="6668" max="6668" width="9.28515625" customWidth="1"/>
    <col min="6669" max="6670" width="9.28515625" bestFit="1" customWidth="1"/>
    <col min="6671" max="6671" width="9.28515625" customWidth="1"/>
    <col min="6672" max="6672" width="11.7109375" customWidth="1"/>
    <col min="6673" max="6673" width="9.28515625" bestFit="1" customWidth="1"/>
    <col min="6674" max="6674" width="9.28515625" customWidth="1"/>
    <col min="6675" max="6675" width="11.140625" customWidth="1"/>
    <col min="6677" max="6677" width="9.140625" customWidth="1"/>
    <col min="6910" max="6910" width="6.7109375" bestFit="1" customWidth="1"/>
    <col min="6911" max="6911" width="12" customWidth="1"/>
    <col min="6913" max="6913" width="58.42578125" customWidth="1"/>
    <col min="6914" max="6915" width="11.5703125" customWidth="1"/>
    <col min="6916" max="6916" width="10.140625" bestFit="1" customWidth="1"/>
    <col min="6917" max="6917" width="9.28515625" bestFit="1" customWidth="1"/>
    <col min="6918" max="6918" width="9.28515625" customWidth="1"/>
    <col min="6919" max="6920" width="9.28515625" bestFit="1" customWidth="1"/>
    <col min="6921" max="6921" width="9.28515625" customWidth="1"/>
    <col min="6922" max="6922" width="11" customWidth="1"/>
    <col min="6923" max="6923" width="9.28515625" bestFit="1" customWidth="1"/>
    <col min="6924" max="6924" width="9.28515625" customWidth="1"/>
    <col min="6925" max="6926" width="9.28515625" bestFit="1" customWidth="1"/>
    <col min="6927" max="6927" width="9.28515625" customWidth="1"/>
    <col min="6928" max="6928" width="11.7109375" customWidth="1"/>
    <col min="6929" max="6929" width="9.28515625" bestFit="1" customWidth="1"/>
    <col min="6930" max="6930" width="9.28515625" customWidth="1"/>
    <col min="6931" max="6931" width="11.140625" customWidth="1"/>
    <col min="6933" max="6933" width="9.140625" customWidth="1"/>
    <col min="7166" max="7166" width="6.7109375" bestFit="1" customWidth="1"/>
    <col min="7167" max="7167" width="12" customWidth="1"/>
    <col min="7169" max="7169" width="58.42578125" customWidth="1"/>
    <col min="7170" max="7171" width="11.5703125" customWidth="1"/>
    <col min="7172" max="7172" width="10.140625" bestFit="1" customWidth="1"/>
    <col min="7173" max="7173" width="9.28515625" bestFit="1" customWidth="1"/>
    <col min="7174" max="7174" width="9.28515625" customWidth="1"/>
    <col min="7175" max="7176" width="9.28515625" bestFit="1" customWidth="1"/>
    <col min="7177" max="7177" width="9.28515625" customWidth="1"/>
    <col min="7178" max="7178" width="11" customWidth="1"/>
    <col min="7179" max="7179" width="9.28515625" bestFit="1" customWidth="1"/>
    <col min="7180" max="7180" width="9.28515625" customWidth="1"/>
    <col min="7181" max="7182" width="9.28515625" bestFit="1" customWidth="1"/>
    <col min="7183" max="7183" width="9.28515625" customWidth="1"/>
    <col min="7184" max="7184" width="11.7109375" customWidth="1"/>
    <col min="7185" max="7185" width="9.28515625" bestFit="1" customWidth="1"/>
    <col min="7186" max="7186" width="9.28515625" customWidth="1"/>
    <col min="7187" max="7187" width="11.140625" customWidth="1"/>
    <col min="7189" max="7189" width="9.140625" customWidth="1"/>
    <col min="7422" max="7422" width="6.7109375" bestFit="1" customWidth="1"/>
    <col min="7423" max="7423" width="12" customWidth="1"/>
    <col min="7425" max="7425" width="58.42578125" customWidth="1"/>
    <col min="7426" max="7427" width="11.5703125" customWidth="1"/>
    <col min="7428" max="7428" width="10.140625" bestFit="1" customWidth="1"/>
    <col min="7429" max="7429" width="9.28515625" bestFit="1" customWidth="1"/>
    <col min="7430" max="7430" width="9.28515625" customWidth="1"/>
    <col min="7431" max="7432" width="9.28515625" bestFit="1" customWidth="1"/>
    <col min="7433" max="7433" width="9.28515625" customWidth="1"/>
    <col min="7434" max="7434" width="11" customWidth="1"/>
    <col min="7435" max="7435" width="9.28515625" bestFit="1" customWidth="1"/>
    <col min="7436" max="7436" width="9.28515625" customWidth="1"/>
    <col min="7437" max="7438" width="9.28515625" bestFit="1" customWidth="1"/>
    <col min="7439" max="7439" width="9.28515625" customWidth="1"/>
    <col min="7440" max="7440" width="11.7109375" customWidth="1"/>
    <col min="7441" max="7441" width="9.28515625" bestFit="1" customWidth="1"/>
    <col min="7442" max="7442" width="9.28515625" customWidth="1"/>
    <col min="7443" max="7443" width="11.140625" customWidth="1"/>
    <col min="7445" max="7445" width="9.140625" customWidth="1"/>
    <col min="7678" max="7678" width="6.7109375" bestFit="1" customWidth="1"/>
    <col min="7679" max="7679" width="12" customWidth="1"/>
    <col min="7681" max="7681" width="58.42578125" customWidth="1"/>
    <col min="7682" max="7683" width="11.5703125" customWidth="1"/>
    <col min="7684" max="7684" width="10.140625" bestFit="1" customWidth="1"/>
    <col min="7685" max="7685" width="9.28515625" bestFit="1" customWidth="1"/>
    <col min="7686" max="7686" width="9.28515625" customWidth="1"/>
    <col min="7687" max="7688" width="9.28515625" bestFit="1" customWidth="1"/>
    <col min="7689" max="7689" width="9.28515625" customWidth="1"/>
    <col min="7690" max="7690" width="11" customWidth="1"/>
    <col min="7691" max="7691" width="9.28515625" bestFit="1" customWidth="1"/>
    <col min="7692" max="7692" width="9.28515625" customWidth="1"/>
    <col min="7693" max="7694" width="9.28515625" bestFit="1" customWidth="1"/>
    <col min="7695" max="7695" width="9.28515625" customWidth="1"/>
    <col min="7696" max="7696" width="11.7109375" customWidth="1"/>
    <col min="7697" max="7697" width="9.28515625" bestFit="1" customWidth="1"/>
    <col min="7698" max="7698" width="9.28515625" customWidth="1"/>
    <col min="7699" max="7699" width="11.140625" customWidth="1"/>
    <col min="7701" max="7701" width="9.140625" customWidth="1"/>
    <col min="7934" max="7934" width="6.7109375" bestFit="1" customWidth="1"/>
    <col min="7935" max="7935" width="12" customWidth="1"/>
    <col min="7937" max="7937" width="58.42578125" customWidth="1"/>
    <col min="7938" max="7939" width="11.5703125" customWidth="1"/>
    <col min="7940" max="7940" width="10.140625" bestFit="1" customWidth="1"/>
    <col min="7941" max="7941" width="9.28515625" bestFit="1" customWidth="1"/>
    <col min="7942" max="7942" width="9.28515625" customWidth="1"/>
    <col min="7943" max="7944" width="9.28515625" bestFit="1" customWidth="1"/>
    <col min="7945" max="7945" width="9.28515625" customWidth="1"/>
    <col min="7946" max="7946" width="11" customWidth="1"/>
    <col min="7947" max="7947" width="9.28515625" bestFit="1" customWidth="1"/>
    <col min="7948" max="7948" width="9.28515625" customWidth="1"/>
    <col min="7949" max="7950" width="9.28515625" bestFit="1" customWidth="1"/>
    <col min="7951" max="7951" width="9.28515625" customWidth="1"/>
    <col min="7952" max="7952" width="11.7109375" customWidth="1"/>
    <col min="7953" max="7953" width="9.28515625" bestFit="1" customWidth="1"/>
    <col min="7954" max="7954" width="9.28515625" customWidth="1"/>
    <col min="7955" max="7955" width="11.140625" customWidth="1"/>
    <col min="7957" max="7957" width="9.140625" customWidth="1"/>
    <col min="8190" max="8190" width="6.7109375" bestFit="1" customWidth="1"/>
    <col min="8191" max="8191" width="12" customWidth="1"/>
    <col min="8193" max="8193" width="58.42578125" customWidth="1"/>
    <col min="8194" max="8195" width="11.5703125" customWidth="1"/>
    <col min="8196" max="8196" width="10.140625" bestFit="1" customWidth="1"/>
    <col min="8197" max="8197" width="9.28515625" bestFit="1" customWidth="1"/>
    <col min="8198" max="8198" width="9.28515625" customWidth="1"/>
    <col min="8199" max="8200" width="9.28515625" bestFit="1" customWidth="1"/>
    <col min="8201" max="8201" width="9.28515625" customWidth="1"/>
    <col min="8202" max="8202" width="11" customWidth="1"/>
    <col min="8203" max="8203" width="9.28515625" bestFit="1" customWidth="1"/>
    <col min="8204" max="8204" width="9.28515625" customWidth="1"/>
    <col min="8205" max="8206" width="9.28515625" bestFit="1" customWidth="1"/>
    <col min="8207" max="8207" width="9.28515625" customWidth="1"/>
    <col min="8208" max="8208" width="11.7109375" customWidth="1"/>
    <col min="8209" max="8209" width="9.28515625" bestFit="1" customWidth="1"/>
    <col min="8210" max="8210" width="9.28515625" customWidth="1"/>
    <col min="8211" max="8211" width="11.140625" customWidth="1"/>
    <col min="8213" max="8213" width="9.140625" customWidth="1"/>
    <col min="8446" max="8446" width="6.7109375" bestFit="1" customWidth="1"/>
    <col min="8447" max="8447" width="12" customWidth="1"/>
    <col min="8449" max="8449" width="58.42578125" customWidth="1"/>
    <col min="8450" max="8451" width="11.5703125" customWidth="1"/>
    <col min="8452" max="8452" width="10.140625" bestFit="1" customWidth="1"/>
    <col min="8453" max="8453" width="9.28515625" bestFit="1" customWidth="1"/>
    <col min="8454" max="8454" width="9.28515625" customWidth="1"/>
    <col min="8455" max="8456" width="9.28515625" bestFit="1" customWidth="1"/>
    <col min="8457" max="8457" width="9.28515625" customWidth="1"/>
    <col min="8458" max="8458" width="11" customWidth="1"/>
    <col min="8459" max="8459" width="9.28515625" bestFit="1" customWidth="1"/>
    <col min="8460" max="8460" width="9.28515625" customWidth="1"/>
    <col min="8461" max="8462" width="9.28515625" bestFit="1" customWidth="1"/>
    <col min="8463" max="8463" width="9.28515625" customWidth="1"/>
    <col min="8464" max="8464" width="11.7109375" customWidth="1"/>
    <col min="8465" max="8465" width="9.28515625" bestFit="1" customWidth="1"/>
    <col min="8466" max="8466" width="9.28515625" customWidth="1"/>
    <col min="8467" max="8467" width="11.140625" customWidth="1"/>
    <col min="8469" max="8469" width="9.140625" customWidth="1"/>
    <col min="8702" max="8702" width="6.7109375" bestFit="1" customWidth="1"/>
    <col min="8703" max="8703" width="12" customWidth="1"/>
    <col min="8705" max="8705" width="58.42578125" customWidth="1"/>
    <col min="8706" max="8707" width="11.5703125" customWidth="1"/>
    <col min="8708" max="8708" width="10.140625" bestFit="1" customWidth="1"/>
    <col min="8709" max="8709" width="9.28515625" bestFit="1" customWidth="1"/>
    <col min="8710" max="8710" width="9.28515625" customWidth="1"/>
    <col min="8711" max="8712" width="9.28515625" bestFit="1" customWidth="1"/>
    <col min="8713" max="8713" width="9.28515625" customWidth="1"/>
    <col min="8714" max="8714" width="11" customWidth="1"/>
    <col min="8715" max="8715" width="9.28515625" bestFit="1" customWidth="1"/>
    <col min="8716" max="8716" width="9.28515625" customWidth="1"/>
    <col min="8717" max="8718" width="9.28515625" bestFit="1" customWidth="1"/>
    <col min="8719" max="8719" width="9.28515625" customWidth="1"/>
    <col min="8720" max="8720" width="11.7109375" customWidth="1"/>
    <col min="8721" max="8721" width="9.28515625" bestFit="1" customWidth="1"/>
    <col min="8722" max="8722" width="9.28515625" customWidth="1"/>
    <col min="8723" max="8723" width="11.140625" customWidth="1"/>
    <col min="8725" max="8725" width="9.140625" customWidth="1"/>
    <col min="8958" max="8958" width="6.7109375" bestFit="1" customWidth="1"/>
    <col min="8959" max="8959" width="12" customWidth="1"/>
    <col min="8961" max="8961" width="58.42578125" customWidth="1"/>
    <col min="8962" max="8963" width="11.5703125" customWidth="1"/>
    <col min="8964" max="8964" width="10.140625" bestFit="1" customWidth="1"/>
    <col min="8965" max="8965" width="9.28515625" bestFit="1" customWidth="1"/>
    <col min="8966" max="8966" width="9.28515625" customWidth="1"/>
    <col min="8967" max="8968" width="9.28515625" bestFit="1" customWidth="1"/>
    <col min="8969" max="8969" width="9.28515625" customWidth="1"/>
    <col min="8970" max="8970" width="11" customWidth="1"/>
    <col min="8971" max="8971" width="9.28515625" bestFit="1" customWidth="1"/>
    <col min="8972" max="8972" width="9.28515625" customWidth="1"/>
    <col min="8973" max="8974" width="9.28515625" bestFit="1" customWidth="1"/>
    <col min="8975" max="8975" width="9.28515625" customWidth="1"/>
    <col min="8976" max="8976" width="11.7109375" customWidth="1"/>
    <col min="8977" max="8977" width="9.28515625" bestFit="1" customWidth="1"/>
    <col min="8978" max="8978" width="9.28515625" customWidth="1"/>
    <col min="8979" max="8979" width="11.140625" customWidth="1"/>
    <col min="8981" max="8981" width="9.140625" customWidth="1"/>
    <col min="9214" max="9214" width="6.7109375" bestFit="1" customWidth="1"/>
    <col min="9215" max="9215" width="12" customWidth="1"/>
    <col min="9217" max="9217" width="58.42578125" customWidth="1"/>
    <col min="9218" max="9219" width="11.5703125" customWidth="1"/>
    <col min="9220" max="9220" width="10.140625" bestFit="1" customWidth="1"/>
    <col min="9221" max="9221" width="9.28515625" bestFit="1" customWidth="1"/>
    <col min="9222" max="9222" width="9.28515625" customWidth="1"/>
    <col min="9223" max="9224" width="9.28515625" bestFit="1" customWidth="1"/>
    <col min="9225" max="9225" width="9.28515625" customWidth="1"/>
    <col min="9226" max="9226" width="11" customWidth="1"/>
    <col min="9227" max="9227" width="9.28515625" bestFit="1" customWidth="1"/>
    <col min="9228" max="9228" width="9.28515625" customWidth="1"/>
    <col min="9229" max="9230" width="9.28515625" bestFit="1" customWidth="1"/>
    <col min="9231" max="9231" width="9.28515625" customWidth="1"/>
    <col min="9232" max="9232" width="11.7109375" customWidth="1"/>
    <col min="9233" max="9233" width="9.28515625" bestFit="1" customWidth="1"/>
    <col min="9234" max="9234" width="9.28515625" customWidth="1"/>
    <col min="9235" max="9235" width="11.140625" customWidth="1"/>
    <col min="9237" max="9237" width="9.140625" customWidth="1"/>
    <col min="9470" max="9470" width="6.7109375" bestFit="1" customWidth="1"/>
    <col min="9471" max="9471" width="12" customWidth="1"/>
    <col min="9473" max="9473" width="58.42578125" customWidth="1"/>
    <col min="9474" max="9475" width="11.5703125" customWidth="1"/>
    <col min="9476" max="9476" width="10.140625" bestFit="1" customWidth="1"/>
    <col min="9477" max="9477" width="9.28515625" bestFit="1" customWidth="1"/>
    <col min="9478" max="9478" width="9.28515625" customWidth="1"/>
    <col min="9479" max="9480" width="9.28515625" bestFit="1" customWidth="1"/>
    <col min="9481" max="9481" width="9.28515625" customWidth="1"/>
    <col min="9482" max="9482" width="11" customWidth="1"/>
    <col min="9483" max="9483" width="9.28515625" bestFit="1" customWidth="1"/>
    <col min="9484" max="9484" width="9.28515625" customWidth="1"/>
    <col min="9485" max="9486" width="9.28515625" bestFit="1" customWidth="1"/>
    <col min="9487" max="9487" width="9.28515625" customWidth="1"/>
    <col min="9488" max="9488" width="11.7109375" customWidth="1"/>
    <col min="9489" max="9489" width="9.28515625" bestFit="1" customWidth="1"/>
    <col min="9490" max="9490" width="9.28515625" customWidth="1"/>
    <col min="9491" max="9491" width="11.140625" customWidth="1"/>
    <col min="9493" max="9493" width="9.140625" customWidth="1"/>
    <col min="9726" max="9726" width="6.7109375" bestFit="1" customWidth="1"/>
    <col min="9727" max="9727" width="12" customWidth="1"/>
    <col min="9729" max="9729" width="58.42578125" customWidth="1"/>
    <col min="9730" max="9731" width="11.5703125" customWidth="1"/>
    <col min="9732" max="9732" width="10.140625" bestFit="1" customWidth="1"/>
    <col min="9733" max="9733" width="9.28515625" bestFit="1" customWidth="1"/>
    <col min="9734" max="9734" width="9.28515625" customWidth="1"/>
    <col min="9735" max="9736" width="9.28515625" bestFit="1" customWidth="1"/>
    <col min="9737" max="9737" width="9.28515625" customWidth="1"/>
    <col min="9738" max="9738" width="11" customWidth="1"/>
    <col min="9739" max="9739" width="9.28515625" bestFit="1" customWidth="1"/>
    <col min="9740" max="9740" width="9.28515625" customWidth="1"/>
    <col min="9741" max="9742" width="9.28515625" bestFit="1" customWidth="1"/>
    <col min="9743" max="9743" width="9.28515625" customWidth="1"/>
    <col min="9744" max="9744" width="11.7109375" customWidth="1"/>
    <col min="9745" max="9745" width="9.28515625" bestFit="1" customWidth="1"/>
    <col min="9746" max="9746" width="9.28515625" customWidth="1"/>
    <col min="9747" max="9747" width="11.140625" customWidth="1"/>
    <col min="9749" max="9749" width="9.140625" customWidth="1"/>
    <col min="9982" max="9982" width="6.7109375" bestFit="1" customWidth="1"/>
    <col min="9983" max="9983" width="12" customWidth="1"/>
    <col min="9985" max="9985" width="58.42578125" customWidth="1"/>
    <col min="9986" max="9987" width="11.5703125" customWidth="1"/>
    <col min="9988" max="9988" width="10.140625" bestFit="1" customWidth="1"/>
    <col min="9989" max="9989" width="9.28515625" bestFit="1" customWidth="1"/>
    <col min="9990" max="9990" width="9.28515625" customWidth="1"/>
    <col min="9991" max="9992" width="9.28515625" bestFit="1" customWidth="1"/>
    <col min="9993" max="9993" width="9.28515625" customWidth="1"/>
    <col min="9994" max="9994" width="11" customWidth="1"/>
    <col min="9995" max="9995" width="9.28515625" bestFit="1" customWidth="1"/>
    <col min="9996" max="9996" width="9.28515625" customWidth="1"/>
    <col min="9997" max="9998" width="9.28515625" bestFit="1" customWidth="1"/>
    <col min="9999" max="9999" width="9.28515625" customWidth="1"/>
    <col min="10000" max="10000" width="11.7109375" customWidth="1"/>
    <col min="10001" max="10001" width="9.28515625" bestFit="1" customWidth="1"/>
    <col min="10002" max="10002" width="9.28515625" customWidth="1"/>
    <col min="10003" max="10003" width="11.140625" customWidth="1"/>
    <col min="10005" max="10005" width="9.140625" customWidth="1"/>
    <col min="10238" max="10238" width="6.7109375" bestFit="1" customWidth="1"/>
    <col min="10239" max="10239" width="12" customWidth="1"/>
    <col min="10241" max="10241" width="58.42578125" customWidth="1"/>
    <col min="10242" max="10243" width="11.5703125" customWidth="1"/>
    <col min="10244" max="10244" width="10.140625" bestFit="1" customWidth="1"/>
    <col min="10245" max="10245" width="9.28515625" bestFit="1" customWidth="1"/>
    <col min="10246" max="10246" width="9.28515625" customWidth="1"/>
    <col min="10247" max="10248" width="9.28515625" bestFit="1" customWidth="1"/>
    <col min="10249" max="10249" width="9.28515625" customWidth="1"/>
    <col min="10250" max="10250" width="11" customWidth="1"/>
    <col min="10251" max="10251" width="9.28515625" bestFit="1" customWidth="1"/>
    <col min="10252" max="10252" width="9.28515625" customWidth="1"/>
    <col min="10253" max="10254" width="9.28515625" bestFit="1" customWidth="1"/>
    <col min="10255" max="10255" width="9.28515625" customWidth="1"/>
    <col min="10256" max="10256" width="11.7109375" customWidth="1"/>
    <col min="10257" max="10257" width="9.28515625" bestFit="1" customWidth="1"/>
    <col min="10258" max="10258" width="9.28515625" customWidth="1"/>
    <col min="10259" max="10259" width="11.140625" customWidth="1"/>
    <col min="10261" max="10261" width="9.140625" customWidth="1"/>
    <col min="10494" max="10494" width="6.7109375" bestFit="1" customWidth="1"/>
    <col min="10495" max="10495" width="12" customWidth="1"/>
    <col min="10497" max="10497" width="58.42578125" customWidth="1"/>
    <col min="10498" max="10499" width="11.5703125" customWidth="1"/>
    <col min="10500" max="10500" width="10.140625" bestFit="1" customWidth="1"/>
    <col min="10501" max="10501" width="9.28515625" bestFit="1" customWidth="1"/>
    <col min="10502" max="10502" width="9.28515625" customWidth="1"/>
    <col min="10503" max="10504" width="9.28515625" bestFit="1" customWidth="1"/>
    <col min="10505" max="10505" width="9.28515625" customWidth="1"/>
    <col min="10506" max="10506" width="11" customWidth="1"/>
    <col min="10507" max="10507" width="9.28515625" bestFit="1" customWidth="1"/>
    <col min="10508" max="10508" width="9.28515625" customWidth="1"/>
    <col min="10509" max="10510" width="9.28515625" bestFit="1" customWidth="1"/>
    <col min="10511" max="10511" width="9.28515625" customWidth="1"/>
    <col min="10512" max="10512" width="11.7109375" customWidth="1"/>
    <col min="10513" max="10513" width="9.28515625" bestFit="1" customWidth="1"/>
    <col min="10514" max="10514" width="9.28515625" customWidth="1"/>
    <col min="10515" max="10515" width="11.140625" customWidth="1"/>
    <col min="10517" max="10517" width="9.140625" customWidth="1"/>
    <col min="10750" max="10750" width="6.7109375" bestFit="1" customWidth="1"/>
    <col min="10751" max="10751" width="12" customWidth="1"/>
    <col min="10753" max="10753" width="58.42578125" customWidth="1"/>
    <col min="10754" max="10755" width="11.5703125" customWidth="1"/>
    <col min="10756" max="10756" width="10.140625" bestFit="1" customWidth="1"/>
    <col min="10757" max="10757" width="9.28515625" bestFit="1" customWidth="1"/>
    <col min="10758" max="10758" width="9.28515625" customWidth="1"/>
    <col min="10759" max="10760" width="9.28515625" bestFit="1" customWidth="1"/>
    <col min="10761" max="10761" width="9.28515625" customWidth="1"/>
    <col min="10762" max="10762" width="11" customWidth="1"/>
    <col min="10763" max="10763" width="9.28515625" bestFit="1" customWidth="1"/>
    <col min="10764" max="10764" width="9.28515625" customWidth="1"/>
    <col min="10765" max="10766" width="9.28515625" bestFit="1" customWidth="1"/>
    <col min="10767" max="10767" width="9.28515625" customWidth="1"/>
    <col min="10768" max="10768" width="11.7109375" customWidth="1"/>
    <col min="10769" max="10769" width="9.28515625" bestFit="1" customWidth="1"/>
    <col min="10770" max="10770" width="9.28515625" customWidth="1"/>
    <col min="10771" max="10771" width="11.140625" customWidth="1"/>
    <col min="10773" max="10773" width="9.140625" customWidth="1"/>
    <col min="11006" max="11006" width="6.7109375" bestFit="1" customWidth="1"/>
    <col min="11007" max="11007" width="12" customWidth="1"/>
    <col min="11009" max="11009" width="58.42578125" customWidth="1"/>
    <col min="11010" max="11011" width="11.5703125" customWidth="1"/>
    <col min="11012" max="11012" width="10.140625" bestFit="1" customWidth="1"/>
    <col min="11013" max="11013" width="9.28515625" bestFit="1" customWidth="1"/>
    <col min="11014" max="11014" width="9.28515625" customWidth="1"/>
    <col min="11015" max="11016" width="9.28515625" bestFit="1" customWidth="1"/>
    <col min="11017" max="11017" width="9.28515625" customWidth="1"/>
    <col min="11018" max="11018" width="11" customWidth="1"/>
    <col min="11019" max="11019" width="9.28515625" bestFit="1" customWidth="1"/>
    <col min="11020" max="11020" width="9.28515625" customWidth="1"/>
    <col min="11021" max="11022" width="9.28515625" bestFit="1" customWidth="1"/>
    <col min="11023" max="11023" width="9.28515625" customWidth="1"/>
    <col min="11024" max="11024" width="11.7109375" customWidth="1"/>
    <col min="11025" max="11025" width="9.28515625" bestFit="1" customWidth="1"/>
    <col min="11026" max="11026" width="9.28515625" customWidth="1"/>
    <col min="11027" max="11027" width="11.140625" customWidth="1"/>
    <col min="11029" max="11029" width="9.140625" customWidth="1"/>
    <col min="11262" max="11262" width="6.7109375" bestFit="1" customWidth="1"/>
    <col min="11263" max="11263" width="12" customWidth="1"/>
    <col min="11265" max="11265" width="58.42578125" customWidth="1"/>
    <col min="11266" max="11267" width="11.5703125" customWidth="1"/>
    <col min="11268" max="11268" width="10.140625" bestFit="1" customWidth="1"/>
    <col min="11269" max="11269" width="9.28515625" bestFit="1" customWidth="1"/>
    <col min="11270" max="11270" width="9.28515625" customWidth="1"/>
    <col min="11271" max="11272" width="9.28515625" bestFit="1" customWidth="1"/>
    <col min="11273" max="11273" width="9.28515625" customWidth="1"/>
    <col min="11274" max="11274" width="11" customWidth="1"/>
    <col min="11275" max="11275" width="9.28515625" bestFit="1" customWidth="1"/>
    <col min="11276" max="11276" width="9.28515625" customWidth="1"/>
    <col min="11277" max="11278" width="9.28515625" bestFit="1" customWidth="1"/>
    <col min="11279" max="11279" width="9.28515625" customWidth="1"/>
    <col min="11280" max="11280" width="11.7109375" customWidth="1"/>
    <col min="11281" max="11281" width="9.28515625" bestFit="1" customWidth="1"/>
    <col min="11282" max="11282" width="9.28515625" customWidth="1"/>
    <col min="11283" max="11283" width="11.140625" customWidth="1"/>
    <col min="11285" max="11285" width="9.140625" customWidth="1"/>
    <col min="11518" max="11518" width="6.7109375" bestFit="1" customWidth="1"/>
    <col min="11519" max="11519" width="12" customWidth="1"/>
    <col min="11521" max="11521" width="58.42578125" customWidth="1"/>
    <col min="11522" max="11523" width="11.5703125" customWidth="1"/>
    <col min="11524" max="11524" width="10.140625" bestFit="1" customWidth="1"/>
    <col min="11525" max="11525" width="9.28515625" bestFit="1" customWidth="1"/>
    <col min="11526" max="11526" width="9.28515625" customWidth="1"/>
    <col min="11527" max="11528" width="9.28515625" bestFit="1" customWidth="1"/>
    <col min="11529" max="11529" width="9.28515625" customWidth="1"/>
    <col min="11530" max="11530" width="11" customWidth="1"/>
    <col min="11531" max="11531" width="9.28515625" bestFit="1" customWidth="1"/>
    <col min="11532" max="11532" width="9.28515625" customWidth="1"/>
    <col min="11533" max="11534" width="9.28515625" bestFit="1" customWidth="1"/>
    <col min="11535" max="11535" width="9.28515625" customWidth="1"/>
    <col min="11536" max="11536" width="11.7109375" customWidth="1"/>
    <col min="11537" max="11537" width="9.28515625" bestFit="1" customWidth="1"/>
    <col min="11538" max="11538" width="9.28515625" customWidth="1"/>
    <col min="11539" max="11539" width="11.140625" customWidth="1"/>
    <col min="11541" max="11541" width="9.140625" customWidth="1"/>
    <col min="11774" max="11774" width="6.7109375" bestFit="1" customWidth="1"/>
    <col min="11775" max="11775" width="12" customWidth="1"/>
    <col min="11777" max="11777" width="58.42578125" customWidth="1"/>
    <col min="11778" max="11779" width="11.5703125" customWidth="1"/>
    <col min="11780" max="11780" width="10.140625" bestFit="1" customWidth="1"/>
    <col min="11781" max="11781" width="9.28515625" bestFit="1" customWidth="1"/>
    <col min="11782" max="11782" width="9.28515625" customWidth="1"/>
    <col min="11783" max="11784" width="9.28515625" bestFit="1" customWidth="1"/>
    <col min="11785" max="11785" width="9.28515625" customWidth="1"/>
    <col min="11786" max="11786" width="11" customWidth="1"/>
    <col min="11787" max="11787" width="9.28515625" bestFit="1" customWidth="1"/>
    <col min="11788" max="11788" width="9.28515625" customWidth="1"/>
    <col min="11789" max="11790" width="9.28515625" bestFit="1" customWidth="1"/>
    <col min="11791" max="11791" width="9.28515625" customWidth="1"/>
    <col min="11792" max="11792" width="11.7109375" customWidth="1"/>
    <col min="11793" max="11793" width="9.28515625" bestFit="1" customWidth="1"/>
    <col min="11794" max="11794" width="9.28515625" customWidth="1"/>
    <col min="11795" max="11795" width="11.140625" customWidth="1"/>
    <col min="11797" max="11797" width="9.140625" customWidth="1"/>
    <col min="12030" max="12030" width="6.7109375" bestFit="1" customWidth="1"/>
    <col min="12031" max="12031" width="12" customWidth="1"/>
    <col min="12033" max="12033" width="58.42578125" customWidth="1"/>
    <col min="12034" max="12035" width="11.5703125" customWidth="1"/>
    <col min="12036" max="12036" width="10.140625" bestFit="1" customWidth="1"/>
    <col min="12037" max="12037" width="9.28515625" bestFit="1" customWidth="1"/>
    <col min="12038" max="12038" width="9.28515625" customWidth="1"/>
    <col min="12039" max="12040" width="9.28515625" bestFit="1" customWidth="1"/>
    <col min="12041" max="12041" width="9.28515625" customWidth="1"/>
    <col min="12042" max="12042" width="11" customWidth="1"/>
    <col min="12043" max="12043" width="9.28515625" bestFit="1" customWidth="1"/>
    <col min="12044" max="12044" width="9.28515625" customWidth="1"/>
    <col min="12045" max="12046" width="9.28515625" bestFit="1" customWidth="1"/>
    <col min="12047" max="12047" width="9.28515625" customWidth="1"/>
    <col min="12048" max="12048" width="11.7109375" customWidth="1"/>
    <col min="12049" max="12049" width="9.28515625" bestFit="1" customWidth="1"/>
    <col min="12050" max="12050" width="9.28515625" customWidth="1"/>
    <col min="12051" max="12051" width="11.140625" customWidth="1"/>
    <col min="12053" max="12053" width="9.140625" customWidth="1"/>
    <col min="12286" max="12286" width="6.7109375" bestFit="1" customWidth="1"/>
    <col min="12287" max="12287" width="12" customWidth="1"/>
    <col min="12289" max="12289" width="58.42578125" customWidth="1"/>
    <col min="12290" max="12291" width="11.5703125" customWidth="1"/>
    <col min="12292" max="12292" width="10.140625" bestFit="1" customWidth="1"/>
    <col min="12293" max="12293" width="9.28515625" bestFit="1" customWidth="1"/>
    <col min="12294" max="12294" width="9.28515625" customWidth="1"/>
    <col min="12295" max="12296" width="9.28515625" bestFit="1" customWidth="1"/>
    <col min="12297" max="12297" width="9.28515625" customWidth="1"/>
    <col min="12298" max="12298" width="11" customWidth="1"/>
    <col min="12299" max="12299" width="9.28515625" bestFit="1" customWidth="1"/>
    <col min="12300" max="12300" width="9.28515625" customWidth="1"/>
    <col min="12301" max="12302" width="9.28515625" bestFit="1" customWidth="1"/>
    <col min="12303" max="12303" width="9.28515625" customWidth="1"/>
    <col min="12304" max="12304" width="11.7109375" customWidth="1"/>
    <col min="12305" max="12305" width="9.28515625" bestFit="1" customWidth="1"/>
    <col min="12306" max="12306" width="9.28515625" customWidth="1"/>
    <col min="12307" max="12307" width="11.140625" customWidth="1"/>
    <col min="12309" max="12309" width="9.140625" customWidth="1"/>
    <col min="12542" max="12542" width="6.7109375" bestFit="1" customWidth="1"/>
    <col min="12543" max="12543" width="12" customWidth="1"/>
    <col min="12545" max="12545" width="58.42578125" customWidth="1"/>
    <col min="12546" max="12547" width="11.5703125" customWidth="1"/>
    <col min="12548" max="12548" width="10.140625" bestFit="1" customWidth="1"/>
    <col min="12549" max="12549" width="9.28515625" bestFit="1" customWidth="1"/>
    <col min="12550" max="12550" width="9.28515625" customWidth="1"/>
    <col min="12551" max="12552" width="9.28515625" bestFit="1" customWidth="1"/>
    <col min="12553" max="12553" width="9.28515625" customWidth="1"/>
    <col min="12554" max="12554" width="11" customWidth="1"/>
    <col min="12555" max="12555" width="9.28515625" bestFit="1" customWidth="1"/>
    <col min="12556" max="12556" width="9.28515625" customWidth="1"/>
    <col min="12557" max="12558" width="9.28515625" bestFit="1" customWidth="1"/>
    <col min="12559" max="12559" width="9.28515625" customWidth="1"/>
    <col min="12560" max="12560" width="11.7109375" customWidth="1"/>
    <col min="12561" max="12561" width="9.28515625" bestFit="1" customWidth="1"/>
    <col min="12562" max="12562" width="9.28515625" customWidth="1"/>
    <col min="12563" max="12563" width="11.140625" customWidth="1"/>
    <col min="12565" max="12565" width="9.140625" customWidth="1"/>
    <col min="12798" max="12798" width="6.7109375" bestFit="1" customWidth="1"/>
    <col min="12799" max="12799" width="12" customWidth="1"/>
    <col min="12801" max="12801" width="58.42578125" customWidth="1"/>
    <col min="12802" max="12803" width="11.5703125" customWidth="1"/>
    <col min="12804" max="12804" width="10.140625" bestFit="1" customWidth="1"/>
    <col min="12805" max="12805" width="9.28515625" bestFit="1" customWidth="1"/>
    <col min="12806" max="12806" width="9.28515625" customWidth="1"/>
    <col min="12807" max="12808" width="9.28515625" bestFit="1" customWidth="1"/>
    <col min="12809" max="12809" width="9.28515625" customWidth="1"/>
    <col min="12810" max="12810" width="11" customWidth="1"/>
    <col min="12811" max="12811" width="9.28515625" bestFit="1" customWidth="1"/>
    <col min="12812" max="12812" width="9.28515625" customWidth="1"/>
    <col min="12813" max="12814" width="9.28515625" bestFit="1" customWidth="1"/>
    <col min="12815" max="12815" width="9.28515625" customWidth="1"/>
    <col min="12816" max="12816" width="11.7109375" customWidth="1"/>
    <col min="12817" max="12817" width="9.28515625" bestFit="1" customWidth="1"/>
    <col min="12818" max="12818" width="9.28515625" customWidth="1"/>
    <col min="12819" max="12819" width="11.140625" customWidth="1"/>
    <col min="12821" max="12821" width="9.140625" customWidth="1"/>
    <col min="13054" max="13054" width="6.7109375" bestFit="1" customWidth="1"/>
    <col min="13055" max="13055" width="12" customWidth="1"/>
    <col min="13057" max="13057" width="58.42578125" customWidth="1"/>
    <col min="13058" max="13059" width="11.5703125" customWidth="1"/>
    <col min="13060" max="13060" width="10.140625" bestFit="1" customWidth="1"/>
    <col min="13061" max="13061" width="9.28515625" bestFit="1" customWidth="1"/>
    <col min="13062" max="13062" width="9.28515625" customWidth="1"/>
    <col min="13063" max="13064" width="9.28515625" bestFit="1" customWidth="1"/>
    <col min="13065" max="13065" width="9.28515625" customWidth="1"/>
    <col min="13066" max="13066" width="11" customWidth="1"/>
    <col min="13067" max="13067" width="9.28515625" bestFit="1" customWidth="1"/>
    <col min="13068" max="13068" width="9.28515625" customWidth="1"/>
    <col min="13069" max="13070" width="9.28515625" bestFit="1" customWidth="1"/>
    <col min="13071" max="13071" width="9.28515625" customWidth="1"/>
    <col min="13072" max="13072" width="11.7109375" customWidth="1"/>
    <col min="13073" max="13073" width="9.28515625" bestFit="1" customWidth="1"/>
    <col min="13074" max="13074" width="9.28515625" customWidth="1"/>
    <col min="13075" max="13075" width="11.140625" customWidth="1"/>
    <col min="13077" max="13077" width="9.140625" customWidth="1"/>
    <col min="13310" max="13310" width="6.7109375" bestFit="1" customWidth="1"/>
    <col min="13311" max="13311" width="12" customWidth="1"/>
    <col min="13313" max="13313" width="58.42578125" customWidth="1"/>
    <col min="13314" max="13315" width="11.5703125" customWidth="1"/>
    <col min="13316" max="13316" width="10.140625" bestFit="1" customWidth="1"/>
    <col min="13317" max="13317" width="9.28515625" bestFit="1" customWidth="1"/>
    <col min="13318" max="13318" width="9.28515625" customWidth="1"/>
    <col min="13319" max="13320" width="9.28515625" bestFit="1" customWidth="1"/>
    <col min="13321" max="13321" width="9.28515625" customWidth="1"/>
    <col min="13322" max="13322" width="11" customWidth="1"/>
    <col min="13323" max="13323" width="9.28515625" bestFit="1" customWidth="1"/>
    <col min="13324" max="13324" width="9.28515625" customWidth="1"/>
    <col min="13325" max="13326" width="9.28515625" bestFit="1" customWidth="1"/>
    <col min="13327" max="13327" width="9.28515625" customWidth="1"/>
    <col min="13328" max="13328" width="11.7109375" customWidth="1"/>
    <col min="13329" max="13329" width="9.28515625" bestFit="1" customWidth="1"/>
    <col min="13330" max="13330" width="9.28515625" customWidth="1"/>
    <col min="13331" max="13331" width="11.140625" customWidth="1"/>
    <col min="13333" max="13333" width="9.140625" customWidth="1"/>
    <col min="13566" max="13566" width="6.7109375" bestFit="1" customWidth="1"/>
    <col min="13567" max="13567" width="12" customWidth="1"/>
    <col min="13569" max="13569" width="58.42578125" customWidth="1"/>
    <col min="13570" max="13571" width="11.5703125" customWidth="1"/>
    <col min="13572" max="13572" width="10.140625" bestFit="1" customWidth="1"/>
    <col min="13573" max="13573" width="9.28515625" bestFit="1" customWidth="1"/>
    <col min="13574" max="13574" width="9.28515625" customWidth="1"/>
    <col min="13575" max="13576" width="9.28515625" bestFit="1" customWidth="1"/>
    <col min="13577" max="13577" width="9.28515625" customWidth="1"/>
    <col min="13578" max="13578" width="11" customWidth="1"/>
    <col min="13579" max="13579" width="9.28515625" bestFit="1" customWidth="1"/>
    <col min="13580" max="13580" width="9.28515625" customWidth="1"/>
    <col min="13581" max="13582" width="9.28515625" bestFit="1" customWidth="1"/>
    <col min="13583" max="13583" width="9.28515625" customWidth="1"/>
    <col min="13584" max="13584" width="11.7109375" customWidth="1"/>
    <col min="13585" max="13585" width="9.28515625" bestFit="1" customWidth="1"/>
    <col min="13586" max="13586" width="9.28515625" customWidth="1"/>
    <col min="13587" max="13587" width="11.140625" customWidth="1"/>
    <col min="13589" max="13589" width="9.140625" customWidth="1"/>
    <col min="13822" max="13822" width="6.7109375" bestFit="1" customWidth="1"/>
    <col min="13823" max="13823" width="12" customWidth="1"/>
    <col min="13825" max="13825" width="58.42578125" customWidth="1"/>
    <col min="13826" max="13827" width="11.5703125" customWidth="1"/>
    <col min="13828" max="13828" width="10.140625" bestFit="1" customWidth="1"/>
    <col min="13829" max="13829" width="9.28515625" bestFit="1" customWidth="1"/>
    <col min="13830" max="13830" width="9.28515625" customWidth="1"/>
    <col min="13831" max="13832" width="9.28515625" bestFit="1" customWidth="1"/>
    <col min="13833" max="13833" width="9.28515625" customWidth="1"/>
    <col min="13834" max="13834" width="11" customWidth="1"/>
    <col min="13835" max="13835" width="9.28515625" bestFit="1" customWidth="1"/>
    <col min="13836" max="13836" width="9.28515625" customWidth="1"/>
    <col min="13837" max="13838" width="9.28515625" bestFit="1" customWidth="1"/>
    <col min="13839" max="13839" width="9.28515625" customWidth="1"/>
    <col min="13840" max="13840" width="11.7109375" customWidth="1"/>
    <col min="13841" max="13841" width="9.28515625" bestFit="1" customWidth="1"/>
    <col min="13842" max="13842" width="9.28515625" customWidth="1"/>
    <col min="13843" max="13843" width="11.140625" customWidth="1"/>
    <col min="13845" max="13845" width="9.140625" customWidth="1"/>
    <col min="14078" max="14078" width="6.7109375" bestFit="1" customWidth="1"/>
    <col min="14079" max="14079" width="12" customWidth="1"/>
    <col min="14081" max="14081" width="58.42578125" customWidth="1"/>
    <col min="14082" max="14083" width="11.5703125" customWidth="1"/>
    <col min="14084" max="14084" width="10.140625" bestFit="1" customWidth="1"/>
    <col min="14085" max="14085" width="9.28515625" bestFit="1" customWidth="1"/>
    <col min="14086" max="14086" width="9.28515625" customWidth="1"/>
    <col min="14087" max="14088" width="9.28515625" bestFit="1" customWidth="1"/>
    <col min="14089" max="14089" width="9.28515625" customWidth="1"/>
    <col min="14090" max="14090" width="11" customWidth="1"/>
    <col min="14091" max="14091" width="9.28515625" bestFit="1" customWidth="1"/>
    <col min="14092" max="14092" width="9.28515625" customWidth="1"/>
    <col min="14093" max="14094" width="9.28515625" bestFit="1" customWidth="1"/>
    <col min="14095" max="14095" width="9.28515625" customWidth="1"/>
    <col min="14096" max="14096" width="11.7109375" customWidth="1"/>
    <col min="14097" max="14097" width="9.28515625" bestFit="1" customWidth="1"/>
    <col min="14098" max="14098" width="9.28515625" customWidth="1"/>
    <col min="14099" max="14099" width="11.140625" customWidth="1"/>
    <col min="14101" max="14101" width="9.140625" customWidth="1"/>
    <col min="14334" max="14334" width="6.7109375" bestFit="1" customWidth="1"/>
    <col min="14335" max="14335" width="12" customWidth="1"/>
    <col min="14337" max="14337" width="58.42578125" customWidth="1"/>
    <col min="14338" max="14339" width="11.5703125" customWidth="1"/>
    <col min="14340" max="14340" width="10.140625" bestFit="1" customWidth="1"/>
    <col min="14341" max="14341" width="9.28515625" bestFit="1" customWidth="1"/>
    <col min="14342" max="14342" width="9.28515625" customWidth="1"/>
    <col min="14343" max="14344" width="9.28515625" bestFit="1" customWidth="1"/>
    <col min="14345" max="14345" width="9.28515625" customWidth="1"/>
    <col min="14346" max="14346" width="11" customWidth="1"/>
    <col min="14347" max="14347" width="9.28515625" bestFit="1" customWidth="1"/>
    <col min="14348" max="14348" width="9.28515625" customWidth="1"/>
    <col min="14349" max="14350" width="9.28515625" bestFit="1" customWidth="1"/>
    <col min="14351" max="14351" width="9.28515625" customWidth="1"/>
    <col min="14352" max="14352" width="11.7109375" customWidth="1"/>
    <col min="14353" max="14353" width="9.28515625" bestFit="1" customWidth="1"/>
    <col min="14354" max="14354" width="9.28515625" customWidth="1"/>
    <col min="14355" max="14355" width="11.140625" customWidth="1"/>
    <col min="14357" max="14357" width="9.140625" customWidth="1"/>
    <col min="14590" max="14590" width="6.7109375" bestFit="1" customWidth="1"/>
    <col min="14591" max="14591" width="12" customWidth="1"/>
    <col min="14593" max="14593" width="58.42578125" customWidth="1"/>
    <col min="14594" max="14595" width="11.5703125" customWidth="1"/>
    <col min="14596" max="14596" width="10.140625" bestFit="1" customWidth="1"/>
    <col min="14597" max="14597" width="9.28515625" bestFit="1" customWidth="1"/>
    <col min="14598" max="14598" width="9.28515625" customWidth="1"/>
    <col min="14599" max="14600" width="9.28515625" bestFit="1" customWidth="1"/>
    <col min="14601" max="14601" width="9.28515625" customWidth="1"/>
    <col min="14602" max="14602" width="11" customWidth="1"/>
    <col min="14603" max="14603" width="9.28515625" bestFit="1" customWidth="1"/>
    <col min="14604" max="14604" width="9.28515625" customWidth="1"/>
    <col min="14605" max="14606" width="9.28515625" bestFit="1" customWidth="1"/>
    <col min="14607" max="14607" width="9.28515625" customWidth="1"/>
    <col min="14608" max="14608" width="11.7109375" customWidth="1"/>
    <col min="14609" max="14609" width="9.28515625" bestFit="1" customWidth="1"/>
    <col min="14610" max="14610" width="9.28515625" customWidth="1"/>
    <col min="14611" max="14611" width="11.140625" customWidth="1"/>
    <col min="14613" max="14613" width="9.140625" customWidth="1"/>
    <col min="14846" max="14846" width="6.7109375" bestFit="1" customWidth="1"/>
    <col min="14847" max="14847" width="12" customWidth="1"/>
    <col min="14849" max="14849" width="58.42578125" customWidth="1"/>
    <col min="14850" max="14851" width="11.5703125" customWidth="1"/>
    <col min="14852" max="14852" width="10.140625" bestFit="1" customWidth="1"/>
    <col min="14853" max="14853" width="9.28515625" bestFit="1" customWidth="1"/>
    <col min="14854" max="14854" width="9.28515625" customWidth="1"/>
    <col min="14855" max="14856" width="9.28515625" bestFit="1" customWidth="1"/>
    <col min="14857" max="14857" width="9.28515625" customWidth="1"/>
    <col min="14858" max="14858" width="11" customWidth="1"/>
    <col min="14859" max="14859" width="9.28515625" bestFit="1" customWidth="1"/>
    <col min="14860" max="14860" width="9.28515625" customWidth="1"/>
    <col min="14861" max="14862" width="9.28515625" bestFit="1" customWidth="1"/>
    <col min="14863" max="14863" width="9.28515625" customWidth="1"/>
    <col min="14864" max="14864" width="11.7109375" customWidth="1"/>
    <col min="14865" max="14865" width="9.28515625" bestFit="1" customWidth="1"/>
    <col min="14866" max="14866" width="9.28515625" customWidth="1"/>
    <col min="14867" max="14867" width="11.140625" customWidth="1"/>
    <col min="14869" max="14869" width="9.140625" customWidth="1"/>
    <col min="15102" max="15102" width="6.7109375" bestFit="1" customWidth="1"/>
    <col min="15103" max="15103" width="12" customWidth="1"/>
    <col min="15105" max="15105" width="58.42578125" customWidth="1"/>
    <col min="15106" max="15107" width="11.5703125" customWidth="1"/>
    <col min="15108" max="15108" width="10.140625" bestFit="1" customWidth="1"/>
    <col min="15109" max="15109" width="9.28515625" bestFit="1" customWidth="1"/>
    <col min="15110" max="15110" width="9.28515625" customWidth="1"/>
    <col min="15111" max="15112" width="9.28515625" bestFit="1" customWidth="1"/>
    <col min="15113" max="15113" width="9.28515625" customWidth="1"/>
    <col min="15114" max="15114" width="11" customWidth="1"/>
    <col min="15115" max="15115" width="9.28515625" bestFit="1" customWidth="1"/>
    <col min="15116" max="15116" width="9.28515625" customWidth="1"/>
    <col min="15117" max="15118" width="9.28515625" bestFit="1" customWidth="1"/>
    <col min="15119" max="15119" width="9.28515625" customWidth="1"/>
    <col min="15120" max="15120" width="11.7109375" customWidth="1"/>
    <col min="15121" max="15121" width="9.28515625" bestFit="1" customWidth="1"/>
    <col min="15122" max="15122" width="9.28515625" customWidth="1"/>
    <col min="15123" max="15123" width="11.140625" customWidth="1"/>
    <col min="15125" max="15125" width="9.140625" customWidth="1"/>
    <col min="15358" max="15358" width="6.7109375" bestFit="1" customWidth="1"/>
    <col min="15359" max="15359" width="12" customWidth="1"/>
    <col min="15361" max="15361" width="58.42578125" customWidth="1"/>
    <col min="15362" max="15363" width="11.5703125" customWidth="1"/>
    <col min="15364" max="15364" width="10.140625" bestFit="1" customWidth="1"/>
    <col min="15365" max="15365" width="9.28515625" bestFit="1" customWidth="1"/>
    <col min="15366" max="15366" width="9.28515625" customWidth="1"/>
    <col min="15367" max="15368" width="9.28515625" bestFit="1" customWidth="1"/>
    <col min="15369" max="15369" width="9.28515625" customWidth="1"/>
    <col min="15370" max="15370" width="11" customWidth="1"/>
    <col min="15371" max="15371" width="9.28515625" bestFit="1" customWidth="1"/>
    <col min="15372" max="15372" width="9.28515625" customWidth="1"/>
    <col min="15373" max="15374" width="9.28515625" bestFit="1" customWidth="1"/>
    <col min="15375" max="15375" width="9.28515625" customWidth="1"/>
    <col min="15376" max="15376" width="11.7109375" customWidth="1"/>
    <col min="15377" max="15377" width="9.28515625" bestFit="1" customWidth="1"/>
    <col min="15378" max="15378" width="9.28515625" customWidth="1"/>
    <col min="15379" max="15379" width="11.140625" customWidth="1"/>
    <col min="15381" max="15381" width="9.140625" customWidth="1"/>
    <col min="15614" max="15614" width="6.7109375" bestFit="1" customWidth="1"/>
    <col min="15615" max="15615" width="12" customWidth="1"/>
    <col min="15617" max="15617" width="58.42578125" customWidth="1"/>
    <col min="15618" max="15619" width="11.5703125" customWidth="1"/>
    <col min="15620" max="15620" width="10.140625" bestFit="1" customWidth="1"/>
    <col min="15621" max="15621" width="9.28515625" bestFit="1" customWidth="1"/>
    <col min="15622" max="15622" width="9.28515625" customWidth="1"/>
    <col min="15623" max="15624" width="9.28515625" bestFit="1" customWidth="1"/>
    <col min="15625" max="15625" width="9.28515625" customWidth="1"/>
    <col min="15626" max="15626" width="11" customWidth="1"/>
    <col min="15627" max="15627" width="9.28515625" bestFit="1" customWidth="1"/>
    <col min="15628" max="15628" width="9.28515625" customWidth="1"/>
    <col min="15629" max="15630" width="9.28515625" bestFit="1" customWidth="1"/>
    <col min="15631" max="15631" width="9.28515625" customWidth="1"/>
    <col min="15632" max="15632" width="11.7109375" customWidth="1"/>
    <col min="15633" max="15633" width="9.28515625" bestFit="1" customWidth="1"/>
    <col min="15634" max="15634" width="9.28515625" customWidth="1"/>
    <col min="15635" max="15635" width="11.140625" customWidth="1"/>
    <col min="15637" max="15637" width="9.140625" customWidth="1"/>
    <col min="15870" max="15870" width="6.7109375" bestFit="1" customWidth="1"/>
    <col min="15871" max="15871" width="12" customWidth="1"/>
    <col min="15873" max="15873" width="58.42578125" customWidth="1"/>
    <col min="15874" max="15875" width="11.5703125" customWidth="1"/>
    <col min="15876" max="15876" width="10.140625" bestFit="1" customWidth="1"/>
    <col min="15877" max="15877" width="9.28515625" bestFit="1" customWidth="1"/>
    <col min="15878" max="15878" width="9.28515625" customWidth="1"/>
    <col min="15879" max="15880" width="9.28515625" bestFit="1" customWidth="1"/>
    <col min="15881" max="15881" width="9.28515625" customWidth="1"/>
    <col min="15882" max="15882" width="11" customWidth="1"/>
    <col min="15883" max="15883" width="9.28515625" bestFit="1" customWidth="1"/>
    <col min="15884" max="15884" width="9.28515625" customWidth="1"/>
    <col min="15885" max="15886" width="9.28515625" bestFit="1" customWidth="1"/>
    <col min="15887" max="15887" width="9.28515625" customWidth="1"/>
    <col min="15888" max="15888" width="11.7109375" customWidth="1"/>
    <col min="15889" max="15889" width="9.28515625" bestFit="1" customWidth="1"/>
    <col min="15890" max="15890" width="9.28515625" customWidth="1"/>
    <col min="15891" max="15891" width="11.140625" customWidth="1"/>
    <col min="15893" max="15893" width="9.140625" customWidth="1"/>
    <col min="16126" max="16126" width="6.7109375" bestFit="1" customWidth="1"/>
    <col min="16127" max="16127" width="12" customWidth="1"/>
    <col min="16129" max="16129" width="58.42578125" customWidth="1"/>
    <col min="16130" max="16131" width="11.5703125" customWidth="1"/>
    <col min="16132" max="16132" width="10.140625" bestFit="1" customWidth="1"/>
    <col min="16133" max="16133" width="9.28515625" bestFit="1" customWidth="1"/>
    <col min="16134" max="16134" width="9.28515625" customWidth="1"/>
    <col min="16135" max="16136" width="9.28515625" bestFit="1" customWidth="1"/>
    <col min="16137" max="16137" width="9.28515625" customWidth="1"/>
    <col min="16138" max="16138" width="11" customWidth="1"/>
    <col min="16139" max="16139" width="9.28515625" bestFit="1" customWidth="1"/>
    <col min="16140" max="16140" width="9.28515625" customWidth="1"/>
    <col min="16141" max="16142" width="9.28515625" bestFit="1" customWidth="1"/>
    <col min="16143" max="16143" width="9.28515625" customWidth="1"/>
    <col min="16144" max="16144" width="11.7109375" customWidth="1"/>
    <col min="16145" max="16145" width="9.28515625" bestFit="1" customWidth="1"/>
    <col min="16146" max="16146" width="9.28515625" customWidth="1"/>
    <col min="16147" max="16147" width="11.140625" customWidth="1"/>
    <col min="16149" max="16149" width="9.140625" customWidth="1"/>
  </cols>
  <sheetData>
    <row r="1" spans="1:31">
      <c r="B1">
        <f>KG!B1</f>
        <v>2026</v>
      </c>
      <c r="D1" s="34" t="s">
        <v>26</v>
      </c>
      <c r="W1" s="1"/>
      <c r="X1" s="1" t="s">
        <v>38</v>
      </c>
      <c r="Y1" s="1">
        <f>KG!AB1</f>
        <v>23</v>
      </c>
      <c r="AA1" s="37">
        <f>Y1/Y2</f>
        <v>1.7692307692307692</v>
      </c>
      <c r="AB1" s="75" t="s">
        <v>53</v>
      </c>
      <c r="AC1" s="74">
        <f>AA2/89</f>
        <v>968539.52125468163</v>
      </c>
    </row>
    <row r="2" spans="1:31">
      <c r="B2" s="32" t="str">
        <f>KG!B2</f>
        <v>Июль</v>
      </c>
      <c r="D2" t="s">
        <v>23</v>
      </c>
      <c r="U2" s="1"/>
      <c r="W2" s="37">
        <f>S60/KG!$V$60</f>
        <v>0.45850354862152676</v>
      </c>
      <c r="X2" s="38" t="s">
        <v>39</v>
      </c>
      <c r="Y2" s="1">
        <f>KG!AB2</f>
        <v>13</v>
      </c>
      <c r="AA2" s="70">
        <f>SUMPRODUCT(AA5:AA48,AD5:AD48)</f>
        <v>86200017.391666666</v>
      </c>
      <c r="AE2" t="s">
        <v>54</v>
      </c>
    </row>
    <row r="3" spans="1:31" ht="45">
      <c r="A3" s="2" t="s">
        <v>1</v>
      </c>
      <c r="B3" s="2" t="s">
        <v>2</v>
      </c>
      <c r="C3" s="3" t="s">
        <v>3</v>
      </c>
      <c r="D3" s="4" t="s">
        <v>4</v>
      </c>
      <c r="E3" s="131" t="s">
        <v>5</v>
      </c>
      <c r="F3" s="131"/>
      <c r="G3" s="131"/>
      <c r="H3" s="131" t="s">
        <v>6</v>
      </c>
      <c r="I3" s="131"/>
      <c r="J3" s="131"/>
      <c r="K3" s="131" t="s">
        <v>7</v>
      </c>
      <c r="L3" s="131"/>
      <c r="M3" s="131"/>
      <c r="N3" s="131" t="s">
        <v>8</v>
      </c>
      <c r="O3" s="131"/>
      <c r="P3" s="131"/>
      <c r="Q3" s="123" t="s">
        <v>9</v>
      </c>
      <c r="R3" s="123"/>
      <c r="S3" s="123"/>
      <c r="U3" s="1"/>
      <c r="W3" s="35" t="s">
        <v>35</v>
      </c>
      <c r="X3" s="39" t="s">
        <v>36</v>
      </c>
      <c r="Y3" s="39" t="s">
        <v>37</v>
      </c>
      <c r="AA3" s="43" t="s">
        <v>40</v>
      </c>
      <c r="AB3" s="39" t="s">
        <v>48</v>
      </c>
      <c r="AC3" s="39" t="s">
        <v>42</v>
      </c>
    </row>
    <row r="4" spans="1:31" ht="27.75" customHeight="1">
      <c r="A4" s="3"/>
      <c r="B4" s="2"/>
      <c r="C4" s="5"/>
      <c r="D4" s="6"/>
      <c r="E4" s="7" t="s">
        <v>10</v>
      </c>
      <c r="F4" s="7" t="s">
        <v>11</v>
      </c>
      <c r="G4" s="7" t="s">
        <v>12</v>
      </c>
      <c r="H4" s="7" t="s">
        <v>10</v>
      </c>
      <c r="I4" s="7" t="s">
        <v>11</v>
      </c>
      <c r="J4" s="7" t="s">
        <v>12</v>
      </c>
      <c r="K4" s="7" t="s">
        <v>10</v>
      </c>
      <c r="L4" s="7" t="s">
        <v>11</v>
      </c>
      <c r="M4" s="7" t="s">
        <v>12</v>
      </c>
      <c r="N4" s="7" t="s">
        <v>10</v>
      </c>
      <c r="O4" s="7" t="s">
        <v>11</v>
      </c>
      <c r="P4" s="7" t="s">
        <v>12</v>
      </c>
      <c r="Q4" s="10" t="s">
        <v>10</v>
      </c>
      <c r="R4" s="10" t="s">
        <v>11</v>
      </c>
      <c r="S4" s="10" t="s">
        <v>12</v>
      </c>
      <c r="U4" s="11" t="s">
        <v>27</v>
      </c>
      <c r="W4" s="35" t="s">
        <v>11</v>
      </c>
      <c r="X4" s="35" t="s">
        <v>11</v>
      </c>
      <c r="Y4" s="35" t="s">
        <v>11</v>
      </c>
      <c r="AA4" s="43" t="s">
        <v>11</v>
      </c>
      <c r="AB4" s="43" t="s">
        <v>49</v>
      </c>
      <c r="AC4" s="43" t="s">
        <v>43</v>
      </c>
    </row>
    <row r="5" spans="1:31" ht="20.25" customHeight="1">
      <c r="A5" s="12">
        <f>KG!A5</f>
        <v>1</v>
      </c>
      <c r="B5" s="42">
        <f>KG!B5</f>
        <v>1401515</v>
      </c>
      <c r="C5" s="19">
        <f>KG!C5</f>
        <v>13599</v>
      </c>
      <c r="D5" s="13" t="str">
        <f>KG!D5</f>
        <v>Чипсы Kracks Barbeque 12*45 gr</v>
      </c>
      <c r="E5" s="14">
        <v>140</v>
      </c>
      <c r="F5" s="14">
        <f t="shared" ref="F5" si="0">E5/$U5</f>
        <v>11.666666666666666</v>
      </c>
      <c r="G5" s="14">
        <v>14700</v>
      </c>
      <c r="H5" s="14">
        <v>309</v>
      </c>
      <c r="I5" s="14">
        <f t="shared" ref="I5" si="1">H5/$U5</f>
        <v>25.75</v>
      </c>
      <c r="J5" s="14">
        <v>31892.7</v>
      </c>
      <c r="K5" s="14">
        <v>4</v>
      </c>
      <c r="L5" s="14">
        <f t="shared" ref="L5" si="2">K5/$U5</f>
        <v>0.33333333333333331</v>
      </c>
      <c r="M5" s="14">
        <v>420</v>
      </c>
      <c r="N5" s="14">
        <v>212</v>
      </c>
      <c r="O5" s="14">
        <f t="shared" ref="O5" si="3">N5/$U5</f>
        <v>17.666666666666668</v>
      </c>
      <c r="P5" s="14">
        <v>21970.6</v>
      </c>
      <c r="Q5" s="16">
        <f>E5+H5+K5+N5</f>
        <v>665</v>
      </c>
      <c r="R5" s="16">
        <f t="shared" ref="R5" si="4">Q5/$U5</f>
        <v>55.416666666666664</v>
      </c>
      <c r="S5" s="17">
        <f>G5+J5+M5+P5</f>
        <v>68983.299999999988</v>
      </c>
      <c r="T5" s="31"/>
      <c r="U5">
        <f>KG!X5</f>
        <v>12</v>
      </c>
      <c r="V5" s="79"/>
      <c r="W5" s="36"/>
      <c r="X5" s="36">
        <f>W5-R5</f>
        <v>-55.416666666666664</v>
      </c>
      <c r="Y5" s="40" t="e">
        <f>R5/W5-1</f>
        <v>#DIV/0!</v>
      </c>
      <c r="Z5" s="76"/>
      <c r="AA5" s="36">
        <v>411.66666666666669</v>
      </c>
      <c r="AB5" s="36">
        <f t="shared" ref="AB5" si="5">R5/$Y$1</f>
        <v>2.4094202898550723</v>
      </c>
      <c r="AC5" s="36">
        <f>IF(AB5=0,0,AA5/AB5)</f>
        <v>170.85714285714289</v>
      </c>
      <c r="AD5" s="76">
        <f>KG!AG5</f>
        <v>1260</v>
      </c>
      <c r="AE5" s="31">
        <f>AA5*AD5</f>
        <v>518700</v>
      </c>
    </row>
    <row r="6" spans="1:31">
      <c r="A6" s="12">
        <f>KG!A6</f>
        <v>2</v>
      </c>
      <c r="B6" s="42">
        <f>KG!B6</f>
        <v>1401015</v>
      </c>
      <c r="C6" s="19">
        <f>KG!C6</f>
        <v>13594</v>
      </c>
      <c r="D6" s="13" t="str">
        <f>KG!D6</f>
        <v>Чипсы Kracks Barbeque 14*160 gr</v>
      </c>
      <c r="E6" s="14">
        <v>533</v>
      </c>
      <c r="F6" s="14">
        <f t="shared" ref="F6:F58" si="6">E6/$U6</f>
        <v>38.071428571428569</v>
      </c>
      <c r="G6" s="14">
        <v>119924.87</v>
      </c>
      <c r="H6" s="14">
        <v>251</v>
      </c>
      <c r="I6" s="14">
        <f t="shared" ref="I6:I58" si="7">H6/$U6</f>
        <v>17.928571428571427</v>
      </c>
      <c r="J6" s="14">
        <v>55507.5</v>
      </c>
      <c r="K6" s="14">
        <v>4</v>
      </c>
      <c r="L6" s="14">
        <f t="shared" ref="L6:L58" si="8">K6/$U6</f>
        <v>0.2857142857142857</v>
      </c>
      <c r="M6" s="14">
        <v>900</v>
      </c>
      <c r="N6" s="14">
        <v>20</v>
      </c>
      <c r="O6" s="14">
        <f t="shared" ref="O6:O58" si="9">N6/$U6</f>
        <v>1.4285714285714286</v>
      </c>
      <c r="P6" s="14">
        <v>4437</v>
      </c>
      <c r="Q6" s="16">
        <f t="shared" ref="Q6:Q58" si="10">E6+H6+K6+N6</f>
        <v>808</v>
      </c>
      <c r="R6" s="16">
        <f t="shared" ref="R6:R58" si="11">Q6/$U6</f>
        <v>57.714285714285715</v>
      </c>
      <c r="S6" s="17">
        <f t="shared" ref="S6:S58" si="12">G6+J6+M6+P6</f>
        <v>180769.37</v>
      </c>
      <c r="T6" s="31"/>
      <c r="U6">
        <f>KG!X6</f>
        <v>14</v>
      </c>
      <c r="V6" s="79"/>
      <c r="W6" s="36"/>
      <c r="X6" s="36">
        <f t="shared" ref="X6:X58" si="13">W6-R6</f>
        <v>-57.714285714285715</v>
      </c>
      <c r="Y6" s="40" t="e">
        <f t="shared" ref="Y6:Y58" si="14">R6/W6-1</f>
        <v>#DIV/0!</v>
      </c>
      <c r="Z6" s="76"/>
      <c r="AA6" s="36">
        <v>301.57142857142856</v>
      </c>
      <c r="AB6" s="36">
        <f t="shared" ref="AB6:AB58" si="15">R6/$Y$1</f>
        <v>2.5093167701863353</v>
      </c>
      <c r="AC6" s="36">
        <f t="shared" ref="AC6:AC58" si="16">IF(AB6=0,0,AA6/AB6)</f>
        <v>120.18069306930693</v>
      </c>
      <c r="AD6" s="76">
        <f>KG!AG6</f>
        <v>3150</v>
      </c>
      <c r="AE6" s="31">
        <f t="shared" ref="AE6:AE58" si="17">AA6*AD6</f>
        <v>949950</v>
      </c>
    </row>
    <row r="7" spans="1:31">
      <c r="A7" s="12">
        <f>KG!A7</f>
        <v>3</v>
      </c>
      <c r="B7" s="42">
        <f>KG!B7</f>
        <v>1401520</v>
      </c>
      <c r="C7" s="19">
        <f>KG!C7</f>
        <v>13600</v>
      </c>
      <c r="D7" s="13" t="str">
        <f>KG!D7</f>
        <v>Чипсы Kracks Cheese 12*45 gr</v>
      </c>
      <c r="E7" s="14">
        <v>335</v>
      </c>
      <c r="F7" s="14">
        <f t="shared" si="6"/>
        <v>27.916666666666668</v>
      </c>
      <c r="G7" s="14">
        <v>35175</v>
      </c>
      <c r="H7" s="14">
        <v>345</v>
      </c>
      <c r="I7" s="14">
        <f t="shared" si="7"/>
        <v>28.75</v>
      </c>
      <c r="J7" s="14">
        <v>35672.699999999997</v>
      </c>
      <c r="K7" s="14">
        <v>4</v>
      </c>
      <c r="L7" s="14">
        <f t="shared" si="8"/>
        <v>0.33333333333333331</v>
      </c>
      <c r="M7" s="14">
        <v>420</v>
      </c>
      <c r="N7" s="14">
        <v>236</v>
      </c>
      <c r="O7" s="14">
        <f t="shared" si="9"/>
        <v>19.666666666666668</v>
      </c>
      <c r="P7" s="14">
        <v>24562.95</v>
      </c>
      <c r="Q7" s="16">
        <f t="shared" si="10"/>
        <v>920</v>
      </c>
      <c r="R7" s="16">
        <f t="shared" si="11"/>
        <v>76.666666666666671</v>
      </c>
      <c r="S7" s="17">
        <f t="shared" si="12"/>
        <v>95830.65</v>
      </c>
      <c r="T7" s="31"/>
      <c r="U7">
        <f>KG!X7</f>
        <v>12</v>
      </c>
      <c r="V7" s="79"/>
      <c r="W7" s="36"/>
      <c r="X7" s="36">
        <f t="shared" si="13"/>
        <v>-76.666666666666671</v>
      </c>
      <c r="Y7" s="40" t="e">
        <f t="shared" si="14"/>
        <v>#DIV/0!</v>
      </c>
      <c r="Z7" s="76"/>
      <c r="AA7" s="36">
        <v>479.58333333333331</v>
      </c>
      <c r="AB7" s="36">
        <f t="shared" si="15"/>
        <v>3.3333333333333335</v>
      </c>
      <c r="AC7" s="36">
        <f t="shared" si="16"/>
        <v>143.875</v>
      </c>
      <c r="AD7" s="76">
        <f>KG!AG7</f>
        <v>1260</v>
      </c>
      <c r="AE7" s="31">
        <f t="shared" si="17"/>
        <v>604275</v>
      </c>
    </row>
    <row r="8" spans="1:31">
      <c r="A8" s="12">
        <f>KG!A8</f>
        <v>4</v>
      </c>
      <c r="B8" s="42">
        <f>KG!B8</f>
        <v>1401020</v>
      </c>
      <c r="C8" s="19">
        <f>KG!C8</f>
        <v>13595</v>
      </c>
      <c r="D8" s="13" t="str">
        <f>KG!D8</f>
        <v>Чипсы Kracks Cheese 14*160 gr</v>
      </c>
      <c r="E8" s="14">
        <v>749</v>
      </c>
      <c r="F8" s="14">
        <f t="shared" si="6"/>
        <v>53.5</v>
      </c>
      <c r="G8" s="14">
        <v>168524.91</v>
      </c>
      <c r="H8" s="14">
        <v>313</v>
      </c>
      <c r="I8" s="14">
        <f t="shared" si="7"/>
        <v>22.357142857142858</v>
      </c>
      <c r="J8" s="14">
        <v>69297.75</v>
      </c>
      <c r="K8" s="14">
        <v>4</v>
      </c>
      <c r="L8" s="14">
        <f t="shared" si="8"/>
        <v>0.2857142857142857</v>
      </c>
      <c r="M8" s="14">
        <v>900</v>
      </c>
      <c r="N8" s="14">
        <v>532</v>
      </c>
      <c r="O8" s="14">
        <f t="shared" si="9"/>
        <v>38</v>
      </c>
      <c r="P8" s="14">
        <v>114827</v>
      </c>
      <c r="Q8" s="16">
        <f t="shared" si="10"/>
        <v>1598</v>
      </c>
      <c r="R8" s="16">
        <f t="shared" si="11"/>
        <v>114.14285714285714</v>
      </c>
      <c r="S8" s="17">
        <f t="shared" si="12"/>
        <v>353549.66000000003</v>
      </c>
      <c r="T8" s="31"/>
      <c r="U8">
        <f>KG!X8</f>
        <v>14</v>
      </c>
      <c r="V8" s="79"/>
      <c r="W8" s="36"/>
      <c r="X8" s="36">
        <f t="shared" si="13"/>
        <v>-114.14285714285714</v>
      </c>
      <c r="Y8" s="40" t="e">
        <f t="shared" si="14"/>
        <v>#DIV/0!</v>
      </c>
      <c r="Z8" s="76"/>
      <c r="AA8" s="36">
        <v>421.14285714285717</v>
      </c>
      <c r="AB8" s="36">
        <f t="shared" si="15"/>
        <v>4.9627329192546581</v>
      </c>
      <c r="AC8" s="36">
        <f t="shared" si="16"/>
        <v>84.861076345431798</v>
      </c>
      <c r="AD8" s="76">
        <f>KG!AG8</f>
        <v>3150</v>
      </c>
      <c r="AE8" s="31">
        <f t="shared" si="17"/>
        <v>1326600</v>
      </c>
    </row>
    <row r="9" spans="1:31">
      <c r="A9" s="12">
        <f>KG!A9</f>
        <v>5</v>
      </c>
      <c r="B9" s="42">
        <f>KG!B9</f>
        <v>1402070</v>
      </c>
      <c r="C9" s="19">
        <f>KG!C9</f>
        <v>19809</v>
      </c>
      <c r="D9" s="13" t="str">
        <f>KG!D9</f>
        <v>Чипсы Kracks Crab 14*160 gr</v>
      </c>
      <c r="E9" s="14">
        <v>190</v>
      </c>
      <c r="F9" s="14">
        <f t="shared" si="6"/>
        <v>13.571428571428571</v>
      </c>
      <c r="G9" s="14">
        <v>42750</v>
      </c>
      <c r="H9" s="14">
        <v>270</v>
      </c>
      <c r="I9" s="14">
        <f t="shared" si="7"/>
        <v>19.285714285714285</v>
      </c>
      <c r="J9" s="14">
        <v>59753.25</v>
      </c>
      <c r="K9" s="14">
        <v>4</v>
      </c>
      <c r="L9" s="14">
        <f t="shared" si="8"/>
        <v>0.2857142857142857</v>
      </c>
      <c r="M9" s="14">
        <v>900</v>
      </c>
      <c r="N9" s="14">
        <v>329</v>
      </c>
      <c r="O9" s="14">
        <f t="shared" si="9"/>
        <v>23.5</v>
      </c>
      <c r="P9" s="14">
        <v>73467</v>
      </c>
      <c r="Q9" s="16">
        <f t="shared" si="10"/>
        <v>793</v>
      </c>
      <c r="R9" s="16">
        <f t="shared" si="11"/>
        <v>56.642857142857146</v>
      </c>
      <c r="S9" s="17">
        <f t="shared" si="12"/>
        <v>176870.25</v>
      </c>
      <c r="T9" s="31"/>
      <c r="U9">
        <f>KG!X9</f>
        <v>14</v>
      </c>
      <c r="V9" s="79"/>
      <c r="W9" s="36"/>
      <c r="X9" s="36">
        <f t="shared" si="13"/>
        <v>-56.642857142857146</v>
      </c>
      <c r="Y9" s="40" t="e">
        <f t="shared" si="14"/>
        <v>#DIV/0!</v>
      </c>
      <c r="Z9" s="76"/>
      <c r="AA9" s="36">
        <v>260.57142857142856</v>
      </c>
      <c r="AB9" s="36">
        <f t="shared" si="15"/>
        <v>2.4627329192546585</v>
      </c>
      <c r="AC9" s="36">
        <f t="shared" si="16"/>
        <v>105.80580075662041</v>
      </c>
      <c r="AD9" s="76">
        <f>KG!AG9</f>
        <v>3150</v>
      </c>
      <c r="AE9" s="31">
        <f t="shared" si="17"/>
        <v>820800</v>
      </c>
    </row>
    <row r="10" spans="1:31">
      <c r="A10" s="12">
        <f>KG!A10</f>
        <v>6</v>
      </c>
      <c r="B10" s="42">
        <f>KG!B10</f>
        <v>1401505</v>
      </c>
      <c r="C10" s="19">
        <f>KG!C10</f>
        <v>13597</v>
      </c>
      <c r="D10" s="13" t="str">
        <f>KG!D10</f>
        <v>Чипсы Kracks Original 12*45 gr</v>
      </c>
      <c r="E10" s="14">
        <v>215</v>
      </c>
      <c r="F10" s="14">
        <f t="shared" si="6"/>
        <v>17.916666666666668</v>
      </c>
      <c r="G10" s="14">
        <v>22575</v>
      </c>
      <c r="H10" s="14">
        <v>298</v>
      </c>
      <c r="I10" s="14">
        <f t="shared" si="7"/>
        <v>24.833333333333332</v>
      </c>
      <c r="J10" s="14">
        <v>30867.9</v>
      </c>
      <c r="K10" s="14">
        <v>4</v>
      </c>
      <c r="L10" s="14">
        <f t="shared" si="8"/>
        <v>0.33333333333333331</v>
      </c>
      <c r="M10" s="14">
        <v>420</v>
      </c>
      <c r="N10" s="14">
        <v>257</v>
      </c>
      <c r="O10" s="14">
        <f t="shared" si="9"/>
        <v>21.416666666666668</v>
      </c>
      <c r="P10" s="14">
        <v>26962.95</v>
      </c>
      <c r="Q10" s="16">
        <f t="shared" si="10"/>
        <v>774</v>
      </c>
      <c r="R10" s="16">
        <f t="shared" si="11"/>
        <v>64.5</v>
      </c>
      <c r="S10" s="17">
        <f t="shared" si="12"/>
        <v>80825.850000000006</v>
      </c>
      <c r="T10" s="31"/>
      <c r="U10">
        <f>KG!X10</f>
        <v>12</v>
      </c>
      <c r="V10" s="79"/>
      <c r="W10" s="36"/>
      <c r="X10" s="36">
        <f t="shared" si="13"/>
        <v>-64.5</v>
      </c>
      <c r="Y10" s="40" t="e">
        <f t="shared" si="14"/>
        <v>#DIV/0!</v>
      </c>
      <c r="Z10" s="76"/>
      <c r="AA10" s="36">
        <v>191.58333333333334</v>
      </c>
      <c r="AB10" s="36">
        <f t="shared" si="15"/>
        <v>2.8043478260869565</v>
      </c>
      <c r="AC10" s="36">
        <f t="shared" si="16"/>
        <v>68.316537467700257</v>
      </c>
      <c r="AD10" s="76">
        <f>KG!AG10</f>
        <v>1260</v>
      </c>
      <c r="AE10" s="31">
        <f t="shared" si="17"/>
        <v>241395</v>
      </c>
    </row>
    <row r="11" spans="1:31">
      <c r="A11" s="12">
        <f>KG!A11</f>
        <v>7</v>
      </c>
      <c r="B11" s="42">
        <f>KG!B11</f>
        <v>1401005</v>
      </c>
      <c r="C11" s="19">
        <f>KG!C11</f>
        <v>13592</v>
      </c>
      <c r="D11" s="13" t="str">
        <f>KG!D11</f>
        <v>Чипсы Kracks Original 14*160 gr</v>
      </c>
      <c r="E11" s="14">
        <v>386</v>
      </c>
      <c r="F11" s="14">
        <f t="shared" si="6"/>
        <v>27.571428571428573</v>
      </c>
      <c r="G11" s="14">
        <v>86849.84</v>
      </c>
      <c r="H11" s="14">
        <v>260</v>
      </c>
      <c r="I11" s="14">
        <f t="shared" si="7"/>
        <v>18.571428571428573</v>
      </c>
      <c r="J11" s="14">
        <v>57645</v>
      </c>
      <c r="K11" s="14">
        <v>4</v>
      </c>
      <c r="L11" s="14">
        <f t="shared" si="8"/>
        <v>0.2857142857142857</v>
      </c>
      <c r="M11" s="14">
        <v>900</v>
      </c>
      <c r="N11" s="14">
        <v>381</v>
      </c>
      <c r="O11" s="14">
        <f t="shared" si="9"/>
        <v>27.214285714285715</v>
      </c>
      <c r="P11" s="14">
        <v>72027.75</v>
      </c>
      <c r="Q11" s="16">
        <f t="shared" si="10"/>
        <v>1031</v>
      </c>
      <c r="R11" s="16">
        <f t="shared" si="11"/>
        <v>73.642857142857139</v>
      </c>
      <c r="S11" s="17">
        <f t="shared" si="12"/>
        <v>217422.59</v>
      </c>
      <c r="T11" s="31"/>
      <c r="U11">
        <f>KG!X11</f>
        <v>14</v>
      </c>
      <c r="V11" s="79"/>
      <c r="W11" s="36"/>
      <c r="X11" s="36">
        <f t="shared" si="13"/>
        <v>-73.642857142857139</v>
      </c>
      <c r="Y11" s="40" t="e">
        <f t="shared" si="14"/>
        <v>#DIV/0!</v>
      </c>
      <c r="Z11" s="76"/>
      <c r="AA11" s="36">
        <v>328.85714285714283</v>
      </c>
      <c r="AB11" s="36">
        <f t="shared" si="15"/>
        <v>3.201863354037267</v>
      </c>
      <c r="AC11" s="36">
        <f t="shared" si="16"/>
        <v>102.70805043646945</v>
      </c>
      <c r="AD11" s="76">
        <f>KG!AG11</f>
        <v>3150</v>
      </c>
      <c r="AE11" s="31">
        <f t="shared" si="17"/>
        <v>1035899.9999999999</v>
      </c>
    </row>
    <row r="12" spans="1:31">
      <c r="A12" s="12">
        <f>KG!A12</f>
        <v>8</v>
      </c>
      <c r="B12" s="42">
        <f>KG!B12</f>
        <v>1401025</v>
      </c>
      <c r="C12" s="19">
        <f>KG!C12</f>
        <v>13596</v>
      </c>
      <c r="D12" s="13" t="str">
        <f>KG!D12</f>
        <v>Чипсы Kracks Paprika 14*160 gr</v>
      </c>
      <c r="E12" s="14">
        <v>600</v>
      </c>
      <c r="F12" s="14">
        <f t="shared" si="6"/>
        <v>42.857142857142854</v>
      </c>
      <c r="G12" s="14">
        <v>134999.75</v>
      </c>
      <c r="H12" s="14">
        <v>294</v>
      </c>
      <c r="I12" s="14">
        <f t="shared" si="7"/>
        <v>21</v>
      </c>
      <c r="J12" s="14">
        <v>65124</v>
      </c>
      <c r="K12" s="14">
        <v>4</v>
      </c>
      <c r="L12" s="14">
        <f t="shared" si="8"/>
        <v>0.2857142857142857</v>
      </c>
      <c r="M12" s="14">
        <v>900</v>
      </c>
      <c r="N12" s="14">
        <v>248</v>
      </c>
      <c r="O12" s="14">
        <f t="shared" si="9"/>
        <v>17.714285714285715</v>
      </c>
      <c r="P12" s="14">
        <v>50793.5</v>
      </c>
      <c r="Q12" s="16">
        <f t="shared" si="10"/>
        <v>1146</v>
      </c>
      <c r="R12" s="16">
        <f t="shared" si="11"/>
        <v>81.857142857142861</v>
      </c>
      <c r="S12" s="17">
        <f t="shared" si="12"/>
        <v>251817.25</v>
      </c>
      <c r="T12" s="31"/>
      <c r="U12">
        <f>KG!X12</f>
        <v>14</v>
      </c>
      <c r="V12" s="79"/>
      <c r="W12" s="36"/>
      <c r="X12" s="36">
        <f t="shared" si="13"/>
        <v>-81.857142857142861</v>
      </c>
      <c r="Y12" s="40" t="e">
        <f t="shared" si="14"/>
        <v>#DIV/0!</v>
      </c>
      <c r="Z12" s="76"/>
      <c r="AA12" s="36">
        <v>378.85714285714283</v>
      </c>
      <c r="AB12" s="36">
        <f t="shared" si="15"/>
        <v>3.5590062111801246</v>
      </c>
      <c r="AC12" s="36">
        <f t="shared" si="16"/>
        <v>106.4502617801047</v>
      </c>
      <c r="AD12" s="76">
        <f>KG!AG12</f>
        <v>3150</v>
      </c>
      <c r="AE12" s="31">
        <f t="shared" si="17"/>
        <v>1193400</v>
      </c>
    </row>
    <row r="13" spans="1:31">
      <c r="A13" s="12">
        <f>KG!A13</f>
        <v>9</v>
      </c>
      <c r="B13" s="42">
        <f>KG!B13</f>
        <v>1401510</v>
      </c>
      <c r="C13" s="19">
        <f>KG!C13</f>
        <v>13598</v>
      </c>
      <c r="D13" s="13" t="str">
        <f>KG!D13</f>
        <v>Чипсы Kracks Sour Cream&amp;onion 12*45 gr</v>
      </c>
      <c r="E13" s="14">
        <v>231</v>
      </c>
      <c r="F13" s="14">
        <f t="shared" si="6"/>
        <v>19.25</v>
      </c>
      <c r="G13" s="14">
        <v>24255</v>
      </c>
      <c r="H13" s="14">
        <v>335</v>
      </c>
      <c r="I13" s="14">
        <f t="shared" si="7"/>
        <v>27.916666666666668</v>
      </c>
      <c r="J13" s="14">
        <v>34634.25</v>
      </c>
      <c r="K13" s="14">
        <v>4</v>
      </c>
      <c r="L13" s="14">
        <f t="shared" si="8"/>
        <v>0.33333333333333331</v>
      </c>
      <c r="M13" s="14">
        <v>420</v>
      </c>
      <c r="N13" s="14">
        <v>381</v>
      </c>
      <c r="O13" s="14">
        <f t="shared" si="9"/>
        <v>31.75</v>
      </c>
      <c r="P13" s="14">
        <v>39982.949999999997</v>
      </c>
      <c r="Q13" s="16">
        <f t="shared" si="10"/>
        <v>951</v>
      </c>
      <c r="R13" s="16">
        <f t="shared" si="11"/>
        <v>79.25</v>
      </c>
      <c r="S13" s="17">
        <f t="shared" si="12"/>
        <v>99292.2</v>
      </c>
      <c r="T13" s="31"/>
      <c r="U13">
        <f>KG!X13</f>
        <v>12</v>
      </c>
      <c r="V13" s="79"/>
      <c r="W13" s="36"/>
      <c r="X13" s="36">
        <f t="shared" si="13"/>
        <v>-79.25</v>
      </c>
      <c r="Y13" s="40" t="e">
        <f t="shared" si="14"/>
        <v>#DIV/0!</v>
      </c>
      <c r="Z13" s="76"/>
      <c r="AA13" s="36">
        <v>0</v>
      </c>
      <c r="AB13" s="36">
        <f t="shared" si="15"/>
        <v>3.4456521739130435</v>
      </c>
      <c r="AC13" s="36">
        <f t="shared" si="16"/>
        <v>0</v>
      </c>
      <c r="AD13" s="76">
        <f>KG!AG13</f>
        <v>1260</v>
      </c>
      <c r="AE13" s="31">
        <f t="shared" si="17"/>
        <v>0</v>
      </c>
    </row>
    <row r="14" spans="1:31">
      <c r="A14" s="12">
        <f>KG!A14</f>
        <v>10</v>
      </c>
      <c r="B14" s="42">
        <f>KG!B14</f>
        <v>1401010</v>
      </c>
      <c r="C14" s="19">
        <f>KG!C14</f>
        <v>13593</v>
      </c>
      <c r="D14" s="13" t="str">
        <f>KG!D14</f>
        <v>Чипсы Kracks Sour Cream&amp;onion 14*160 gr</v>
      </c>
      <c r="E14" s="14">
        <v>773</v>
      </c>
      <c r="F14" s="14">
        <f t="shared" si="6"/>
        <v>55.214285714285715</v>
      </c>
      <c r="G14" s="14">
        <v>173924.95</v>
      </c>
      <c r="H14" s="14">
        <v>336</v>
      </c>
      <c r="I14" s="14">
        <f t="shared" si="7"/>
        <v>24</v>
      </c>
      <c r="J14" s="14">
        <v>74475</v>
      </c>
      <c r="K14" s="14">
        <v>4</v>
      </c>
      <c r="L14" s="14">
        <f t="shared" si="8"/>
        <v>0.2857142857142857</v>
      </c>
      <c r="M14" s="14">
        <v>900</v>
      </c>
      <c r="N14" s="14">
        <v>495</v>
      </c>
      <c r="O14" s="14">
        <f t="shared" si="9"/>
        <v>35.357142857142854</v>
      </c>
      <c r="P14" s="14">
        <v>101914.5</v>
      </c>
      <c r="Q14" s="16">
        <f t="shared" si="10"/>
        <v>1608</v>
      </c>
      <c r="R14" s="16">
        <f t="shared" si="11"/>
        <v>114.85714285714286</v>
      </c>
      <c r="S14" s="17">
        <f t="shared" si="12"/>
        <v>351214.45</v>
      </c>
      <c r="T14" s="31"/>
      <c r="U14">
        <f>KG!X14</f>
        <v>14</v>
      </c>
      <c r="V14" s="79"/>
      <c r="W14" s="36"/>
      <c r="X14" s="36">
        <f t="shared" si="13"/>
        <v>-114.85714285714286</v>
      </c>
      <c r="Y14" s="40" t="e">
        <f t="shared" si="14"/>
        <v>#DIV/0!</v>
      </c>
      <c r="Z14" s="76"/>
      <c r="AA14" s="36">
        <v>0</v>
      </c>
      <c r="AB14" s="36">
        <f t="shared" si="15"/>
        <v>4.9937888198757765</v>
      </c>
      <c r="AC14" s="36">
        <f t="shared" si="16"/>
        <v>0</v>
      </c>
      <c r="AD14" s="76">
        <f>KG!AG14</f>
        <v>3150</v>
      </c>
      <c r="AE14" s="31">
        <f t="shared" si="17"/>
        <v>0</v>
      </c>
    </row>
    <row r="15" spans="1:31">
      <c r="A15" s="12">
        <f>KG!A15</f>
        <v>11</v>
      </c>
      <c r="B15" s="42">
        <f>KG!B15</f>
        <v>1104230</v>
      </c>
      <c r="C15" s="19">
        <f>KG!C15</f>
        <v>24005</v>
      </c>
      <c r="D15" s="13" t="str">
        <f>KG!D15</f>
        <v>MacCoffee Ingrd 3 in 1 Toffee 25*10*20 gr</v>
      </c>
      <c r="E15" s="14">
        <v>28</v>
      </c>
      <c r="F15" s="14">
        <f t="shared" si="6"/>
        <v>1.1200000000000001</v>
      </c>
      <c r="G15" s="14">
        <v>4256</v>
      </c>
      <c r="H15" s="14">
        <v>329</v>
      </c>
      <c r="I15" s="14">
        <f t="shared" si="7"/>
        <v>13.16</v>
      </c>
      <c r="J15" s="14">
        <v>49454.720000000001</v>
      </c>
      <c r="K15" s="14">
        <v>71</v>
      </c>
      <c r="L15" s="14">
        <f t="shared" si="8"/>
        <v>2.84</v>
      </c>
      <c r="M15" s="14">
        <v>10047.200000000001</v>
      </c>
      <c r="N15" s="14">
        <v>41</v>
      </c>
      <c r="O15" s="14">
        <f t="shared" si="9"/>
        <v>1.64</v>
      </c>
      <c r="P15" s="14">
        <v>6046.56</v>
      </c>
      <c r="Q15" s="16">
        <f t="shared" si="10"/>
        <v>469</v>
      </c>
      <c r="R15" s="16">
        <f t="shared" si="11"/>
        <v>18.760000000000002</v>
      </c>
      <c r="S15" s="17">
        <f t="shared" si="12"/>
        <v>69804.479999999996</v>
      </c>
      <c r="T15" s="31"/>
      <c r="U15">
        <f>KG!X15</f>
        <v>25</v>
      </c>
      <c r="V15" s="79"/>
      <c r="W15" s="36"/>
      <c r="X15" s="36">
        <f t="shared" si="13"/>
        <v>-18.760000000000002</v>
      </c>
      <c r="Y15" s="40" t="e">
        <f t="shared" si="14"/>
        <v>#DIV/0!</v>
      </c>
      <c r="Z15" s="76"/>
      <c r="AA15" s="36">
        <v>17.079999999999998</v>
      </c>
      <c r="AB15" s="36">
        <f t="shared" si="15"/>
        <v>0.81565217391304357</v>
      </c>
      <c r="AC15" s="36">
        <f t="shared" si="16"/>
        <v>20.940298507462682</v>
      </c>
      <c r="AD15" s="76">
        <f>KG!AG15</f>
        <v>3800</v>
      </c>
      <c r="AE15" s="31">
        <f t="shared" si="17"/>
        <v>64903.999999999993</v>
      </c>
    </row>
    <row r="16" spans="1:31">
      <c r="A16" s="12">
        <f>KG!A16</f>
        <v>12</v>
      </c>
      <c r="B16" s="42">
        <f>KG!B16</f>
        <v>19040300</v>
      </c>
      <c r="C16" s="19">
        <f>KG!C16</f>
        <v>41105</v>
      </c>
      <c r="D16" s="13" t="str">
        <f>KG!D16</f>
        <v>MacCoffee Ingrd 3 in 1 Toffee 50*10*20 gr OPP</v>
      </c>
      <c r="E16" s="14">
        <v>290</v>
      </c>
      <c r="F16" s="14">
        <f t="shared" si="6"/>
        <v>5.8</v>
      </c>
      <c r="G16" s="14">
        <v>44080</v>
      </c>
      <c r="H16" s="14">
        <v>150</v>
      </c>
      <c r="I16" s="14">
        <f t="shared" si="7"/>
        <v>3</v>
      </c>
      <c r="J16" s="14">
        <v>22467.119999999999</v>
      </c>
      <c r="K16" s="14">
        <v>21</v>
      </c>
      <c r="L16" s="14">
        <f t="shared" si="8"/>
        <v>0.42</v>
      </c>
      <c r="M16" s="14">
        <v>2979.2</v>
      </c>
      <c r="N16" s="14">
        <v>2</v>
      </c>
      <c r="O16" s="14">
        <f t="shared" si="9"/>
        <v>0.04</v>
      </c>
      <c r="P16" s="14">
        <v>282.72000000000003</v>
      </c>
      <c r="Q16" s="16">
        <f t="shared" si="10"/>
        <v>463</v>
      </c>
      <c r="R16" s="16">
        <f t="shared" si="11"/>
        <v>9.26</v>
      </c>
      <c r="S16" s="17">
        <f t="shared" si="12"/>
        <v>69809.039999999994</v>
      </c>
      <c r="T16" s="31"/>
      <c r="U16">
        <f>KG!X16</f>
        <v>50</v>
      </c>
      <c r="V16" s="79"/>
      <c r="W16" s="36"/>
      <c r="X16" s="36">
        <f t="shared" si="13"/>
        <v>-9.26</v>
      </c>
      <c r="Y16" s="40" t="e">
        <f t="shared" si="14"/>
        <v>#DIV/0!</v>
      </c>
      <c r="Z16" s="76"/>
      <c r="AA16" s="36">
        <v>2.88</v>
      </c>
      <c r="AB16" s="36">
        <f t="shared" si="15"/>
        <v>0.40260869565217389</v>
      </c>
      <c r="AC16" s="36">
        <f t="shared" si="16"/>
        <v>7.1533477321814258</v>
      </c>
      <c r="AD16" s="76">
        <f>KG!AG16</f>
        <v>7600</v>
      </c>
      <c r="AE16" s="31">
        <f t="shared" si="17"/>
        <v>21888</v>
      </c>
    </row>
    <row r="17" spans="1:31">
      <c r="A17" s="12">
        <f>KG!A17</f>
        <v>13</v>
      </c>
      <c r="B17" s="42">
        <f>KG!B17</f>
        <v>1104520</v>
      </c>
      <c r="C17" s="19">
        <f>KG!C17</f>
        <v>19320</v>
      </c>
      <c r="D17" s="13" t="str">
        <f>KG!D17</f>
        <v>Горячий шоколад MacCoffee MacChocolate 10*10*20 gr</v>
      </c>
      <c r="E17" s="14">
        <v>399</v>
      </c>
      <c r="F17" s="14">
        <f t="shared" si="6"/>
        <v>39.9</v>
      </c>
      <c r="G17" s="14">
        <v>63840</v>
      </c>
      <c r="H17" s="14">
        <v>162</v>
      </c>
      <c r="I17" s="14">
        <f t="shared" si="7"/>
        <v>16.2</v>
      </c>
      <c r="J17" s="14">
        <v>25380.799999999999</v>
      </c>
      <c r="K17" s="14">
        <v>1</v>
      </c>
      <c r="L17" s="14">
        <f t="shared" si="8"/>
        <v>0.1</v>
      </c>
      <c r="M17" s="14">
        <v>160</v>
      </c>
      <c r="N17" s="14">
        <v>8</v>
      </c>
      <c r="O17" s="14">
        <f t="shared" si="9"/>
        <v>0.8</v>
      </c>
      <c r="P17" s="14">
        <v>1219.2</v>
      </c>
      <c r="Q17" s="16">
        <f t="shared" si="10"/>
        <v>570</v>
      </c>
      <c r="R17" s="16">
        <f t="shared" si="11"/>
        <v>57</v>
      </c>
      <c r="S17" s="17">
        <f t="shared" si="12"/>
        <v>90600</v>
      </c>
      <c r="T17" s="31"/>
      <c r="U17">
        <f>KG!X17</f>
        <v>10</v>
      </c>
      <c r="V17" s="79"/>
      <c r="W17" s="36"/>
      <c r="X17" s="36">
        <f t="shared" si="13"/>
        <v>-57</v>
      </c>
      <c r="Y17" s="40" t="e">
        <f t="shared" si="14"/>
        <v>#DIV/0!</v>
      </c>
      <c r="Z17" s="76"/>
      <c r="AA17" s="36">
        <v>150.80000000000001</v>
      </c>
      <c r="AB17" s="36">
        <f t="shared" si="15"/>
        <v>2.4782608695652173</v>
      </c>
      <c r="AC17" s="36">
        <f t="shared" si="16"/>
        <v>60.849122807017551</v>
      </c>
      <c r="AD17" s="76">
        <f>KG!AG17</f>
        <v>1600</v>
      </c>
      <c r="AE17" s="31">
        <f t="shared" si="17"/>
        <v>241280.00000000003</v>
      </c>
    </row>
    <row r="18" spans="1:31">
      <c r="A18" s="12">
        <f>KG!A18</f>
        <v>14</v>
      </c>
      <c r="B18" s="42">
        <f>KG!B18</f>
        <v>1105008</v>
      </c>
      <c r="C18" s="19">
        <f>KG!C18</f>
        <v>13602</v>
      </c>
      <c r="D18" s="13" t="str">
        <f>KG!D18</f>
        <v>Какао MacCoffee MacChoco Pouch 235 gr</v>
      </c>
      <c r="E18" s="14">
        <v>523</v>
      </c>
      <c r="F18" s="14">
        <f t="shared" si="6"/>
        <v>43.583333333333336</v>
      </c>
      <c r="G18" s="14">
        <v>89150</v>
      </c>
      <c r="H18" s="14">
        <v>142</v>
      </c>
      <c r="I18" s="14">
        <f t="shared" si="7"/>
        <v>11.833333333333334</v>
      </c>
      <c r="J18" s="14">
        <v>23538.2</v>
      </c>
      <c r="K18" s="14">
        <v>4</v>
      </c>
      <c r="L18" s="14">
        <f t="shared" si="8"/>
        <v>0.33333333333333331</v>
      </c>
      <c r="M18" s="14">
        <v>680</v>
      </c>
      <c r="N18" s="14">
        <v>0</v>
      </c>
      <c r="O18" s="14">
        <f t="shared" si="9"/>
        <v>0</v>
      </c>
      <c r="P18" s="14">
        <v>0</v>
      </c>
      <c r="Q18" s="16">
        <f t="shared" si="10"/>
        <v>669</v>
      </c>
      <c r="R18" s="16">
        <f t="shared" si="11"/>
        <v>55.75</v>
      </c>
      <c r="S18" s="17">
        <f t="shared" si="12"/>
        <v>113368.2</v>
      </c>
      <c r="T18" s="31"/>
      <c r="U18">
        <f>KG!X18</f>
        <v>12</v>
      </c>
      <c r="V18" s="79"/>
      <c r="W18" s="36"/>
      <c r="X18" s="36">
        <f t="shared" si="13"/>
        <v>-55.75</v>
      </c>
      <c r="Y18" s="40" t="e">
        <f t="shared" si="14"/>
        <v>#DIV/0!</v>
      </c>
      <c r="Z18" s="76"/>
      <c r="AA18" s="36">
        <v>296.83333333333331</v>
      </c>
      <c r="AB18" s="36">
        <f t="shared" si="15"/>
        <v>2.4239130434782608</v>
      </c>
      <c r="AC18" s="36">
        <f t="shared" si="16"/>
        <v>122.46038863976084</v>
      </c>
      <c r="AD18" s="76">
        <f>KG!AG18</f>
        <v>12800</v>
      </c>
      <c r="AE18" s="31">
        <f t="shared" si="17"/>
        <v>3799466.6666666665</v>
      </c>
    </row>
    <row r="19" spans="1:31">
      <c r="A19" s="12">
        <f>KG!A19</f>
        <v>15</v>
      </c>
      <c r="B19" s="42">
        <f>KG!B19</f>
        <v>1105007</v>
      </c>
      <c r="C19" s="19">
        <f>KG!C19</f>
        <v>26260</v>
      </c>
      <c r="D19" s="13" t="str">
        <f>KG!D19</f>
        <v>Какао MacChoco Marshmallow Smeshariki Pouch 12*235 gr</v>
      </c>
      <c r="E19" s="14">
        <v>110</v>
      </c>
      <c r="F19" s="14">
        <f t="shared" si="6"/>
        <v>9.1666666666666661</v>
      </c>
      <c r="G19" s="14">
        <v>18700</v>
      </c>
      <c r="H19" s="14">
        <v>144</v>
      </c>
      <c r="I19" s="14">
        <f t="shared" si="7"/>
        <v>12</v>
      </c>
      <c r="J19" s="14">
        <v>23878.2</v>
      </c>
      <c r="K19" s="14">
        <v>9</v>
      </c>
      <c r="L19" s="14">
        <f t="shared" si="8"/>
        <v>0.75</v>
      </c>
      <c r="M19" s="14">
        <v>1470.5</v>
      </c>
      <c r="N19" s="14">
        <v>3</v>
      </c>
      <c r="O19" s="14">
        <f t="shared" si="9"/>
        <v>0.25</v>
      </c>
      <c r="P19" s="14">
        <v>510</v>
      </c>
      <c r="Q19" s="16">
        <f t="shared" si="10"/>
        <v>266</v>
      </c>
      <c r="R19" s="16">
        <f t="shared" si="11"/>
        <v>22.166666666666668</v>
      </c>
      <c r="S19" s="17">
        <f t="shared" si="12"/>
        <v>44558.7</v>
      </c>
      <c r="T19" s="31"/>
      <c r="U19">
        <f>KG!X19</f>
        <v>12</v>
      </c>
      <c r="V19" s="79"/>
      <c r="W19" s="36"/>
      <c r="X19" s="36">
        <f t="shared" si="13"/>
        <v>-22.166666666666668</v>
      </c>
      <c r="Y19" s="40" t="e">
        <f t="shared" si="14"/>
        <v>#DIV/0!</v>
      </c>
      <c r="Z19" s="76"/>
      <c r="AA19" s="36">
        <v>178.5</v>
      </c>
      <c r="AB19" s="36">
        <f t="shared" si="15"/>
        <v>0.96376811594202905</v>
      </c>
      <c r="AC19" s="36">
        <f t="shared" si="16"/>
        <v>185.21052631578945</v>
      </c>
      <c r="AD19" s="76">
        <f>KG!AG19</f>
        <v>2040</v>
      </c>
      <c r="AE19" s="31">
        <f t="shared" si="17"/>
        <v>364140</v>
      </c>
    </row>
    <row r="20" spans="1:31">
      <c r="A20" s="12">
        <f>KG!A20</f>
        <v>16</v>
      </c>
      <c r="B20" s="42">
        <f>KG!B20</f>
        <v>1103735</v>
      </c>
      <c r="C20" s="19">
        <f>KG!C20</f>
        <v>17736</v>
      </c>
      <c r="D20" s="13" t="str">
        <f>KG!D20</f>
        <v>Кофе Di Torino Cap Cannella с корицей 20*20*25.5gr</v>
      </c>
      <c r="E20" s="14">
        <v>171</v>
      </c>
      <c r="F20" s="14">
        <f t="shared" si="6"/>
        <v>8.5500000000000007</v>
      </c>
      <c r="G20" s="14">
        <v>74214</v>
      </c>
      <c r="H20" s="14">
        <v>130</v>
      </c>
      <c r="I20" s="14">
        <f t="shared" si="7"/>
        <v>6.5</v>
      </c>
      <c r="J20" s="14">
        <v>55382.74</v>
      </c>
      <c r="K20" s="14">
        <v>1</v>
      </c>
      <c r="L20" s="14">
        <f t="shared" si="8"/>
        <v>0.05</v>
      </c>
      <c r="M20" s="14">
        <v>434</v>
      </c>
      <c r="N20" s="14">
        <v>9</v>
      </c>
      <c r="O20" s="14">
        <f t="shared" si="9"/>
        <v>0.45</v>
      </c>
      <c r="P20" s="14">
        <v>3801.84</v>
      </c>
      <c r="Q20" s="16">
        <f t="shared" si="10"/>
        <v>311</v>
      </c>
      <c r="R20" s="16">
        <f t="shared" si="11"/>
        <v>15.55</v>
      </c>
      <c r="S20" s="17">
        <f t="shared" si="12"/>
        <v>133832.57999999999</v>
      </c>
      <c r="T20" s="31"/>
      <c r="U20">
        <f>KG!X20</f>
        <v>20</v>
      </c>
      <c r="V20" s="79"/>
      <c r="W20" s="36"/>
      <c r="X20" s="36">
        <f t="shared" si="13"/>
        <v>-15.55</v>
      </c>
      <c r="Y20" s="40" t="e">
        <f t="shared" si="14"/>
        <v>#DIV/0!</v>
      </c>
      <c r="Z20" s="76"/>
      <c r="AA20" s="36">
        <v>71.25</v>
      </c>
      <c r="AB20" s="36">
        <f t="shared" si="15"/>
        <v>0.67608695652173911</v>
      </c>
      <c r="AC20" s="36">
        <f t="shared" si="16"/>
        <v>105.38585209003216</v>
      </c>
      <c r="AD20" s="76">
        <f>KG!AG20</f>
        <v>8680</v>
      </c>
      <c r="AE20" s="31">
        <f t="shared" si="17"/>
        <v>618450</v>
      </c>
    </row>
    <row r="21" spans="1:31">
      <c r="A21" s="12">
        <f>KG!A21</f>
        <v>17</v>
      </c>
      <c r="B21" s="42">
        <f>KG!B21</f>
        <v>1103710</v>
      </c>
      <c r="C21" s="19">
        <f>KG!C21</f>
        <v>17486</v>
      </c>
      <c r="D21" s="13" t="str">
        <f>KG!D21</f>
        <v>Кофе Di Torino Cappuccino 20*20*25.5 gr</v>
      </c>
      <c r="E21" s="14">
        <v>861</v>
      </c>
      <c r="F21" s="14">
        <f t="shared" si="6"/>
        <v>43.05</v>
      </c>
      <c r="G21" s="14">
        <v>373674</v>
      </c>
      <c r="H21" s="14">
        <v>324</v>
      </c>
      <c r="I21" s="14">
        <f t="shared" si="7"/>
        <v>16.2</v>
      </c>
      <c r="J21" s="14">
        <v>138884.34</v>
      </c>
      <c r="K21" s="14">
        <v>201</v>
      </c>
      <c r="L21" s="14">
        <f t="shared" si="8"/>
        <v>10.050000000000001</v>
      </c>
      <c r="M21" s="14">
        <v>81136.3</v>
      </c>
      <c r="N21" s="14">
        <v>26</v>
      </c>
      <c r="O21" s="14">
        <f t="shared" si="9"/>
        <v>1.3</v>
      </c>
      <c r="P21" s="14">
        <v>11040.96</v>
      </c>
      <c r="Q21" s="16">
        <f t="shared" si="10"/>
        <v>1412</v>
      </c>
      <c r="R21" s="16">
        <f t="shared" si="11"/>
        <v>70.599999999999994</v>
      </c>
      <c r="S21" s="17">
        <f t="shared" si="12"/>
        <v>604735.6</v>
      </c>
      <c r="T21" s="31"/>
      <c r="U21">
        <f>KG!X21</f>
        <v>20</v>
      </c>
      <c r="V21" s="79"/>
      <c r="W21" s="36"/>
      <c r="X21" s="36">
        <f t="shared" si="13"/>
        <v>-70.599999999999994</v>
      </c>
      <c r="Y21" s="40" t="e">
        <f t="shared" si="14"/>
        <v>#DIV/0!</v>
      </c>
      <c r="Z21" s="76"/>
      <c r="AA21" s="36">
        <v>435.8</v>
      </c>
      <c r="AB21" s="36">
        <f t="shared" si="15"/>
        <v>3.0695652173913039</v>
      </c>
      <c r="AC21" s="36">
        <f t="shared" si="16"/>
        <v>141.97450424929181</v>
      </c>
      <c r="AD21" s="76">
        <f>KG!AG21</f>
        <v>8680</v>
      </c>
      <c r="AE21" s="31">
        <f t="shared" si="17"/>
        <v>3782744</v>
      </c>
    </row>
    <row r="22" spans="1:31">
      <c r="A22" s="12">
        <f>KG!A22</f>
        <v>18</v>
      </c>
      <c r="B22" s="42">
        <f>KG!B22</f>
        <v>0</v>
      </c>
      <c r="C22" s="19">
        <f>KG!C22</f>
        <v>41343</v>
      </c>
      <c r="D22" s="13" t="str">
        <f>KG!D22</f>
        <v>Di Torino Cappuccino 20*20*25.5 gr OPP</v>
      </c>
      <c r="E22" s="14">
        <v>187</v>
      </c>
      <c r="F22" s="14">
        <f t="shared" si="6"/>
        <v>9.35</v>
      </c>
      <c r="G22" s="14">
        <v>81158</v>
      </c>
      <c r="H22" s="14">
        <v>486</v>
      </c>
      <c r="I22" s="14">
        <f t="shared" si="7"/>
        <v>24.3</v>
      </c>
      <c r="J22" s="14">
        <v>208276.6</v>
      </c>
      <c r="K22" s="14">
        <v>204</v>
      </c>
      <c r="L22" s="14">
        <f t="shared" si="8"/>
        <v>10.199999999999999</v>
      </c>
      <c r="M22" s="14">
        <v>82520.759999999995</v>
      </c>
      <c r="N22" s="14">
        <v>11</v>
      </c>
      <c r="O22" s="14">
        <f t="shared" si="9"/>
        <v>0.55000000000000004</v>
      </c>
      <c r="P22" s="14">
        <v>4721.92</v>
      </c>
      <c r="Q22" s="16">
        <f t="shared" si="10"/>
        <v>888</v>
      </c>
      <c r="R22" s="16">
        <f t="shared" si="11"/>
        <v>44.4</v>
      </c>
      <c r="S22" s="17">
        <f t="shared" si="12"/>
        <v>376677.27999999997</v>
      </c>
      <c r="T22" s="31"/>
      <c r="U22">
        <f>KG!X22</f>
        <v>20</v>
      </c>
      <c r="V22" s="79"/>
      <c r="W22" s="36"/>
      <c r="X22" s="36">
        <f t="shared" si="13"/>
        <v>-44.4</v>
      </c>
      <c r="Y22" s="40" t="e">
        <f t="shared" si="14"/>
        <v>#DIV/0!</v>
      </c>
      <c r="Z22" s="76"/>
      <c r="AA22" s="36">
        <v>360.35</v>
      </c>
      <c r="AB22" s="36">
        <f t="shared" si="15"/>
        <v>1.9304347826086956</v>
      </c>
      <c r="AC22" s="36">
        <f t="shared" si="16"/>
        <v>186.6677927927928</v>
      </c>
      <c r="AD22" s="76">
        <f>KG!AG22</f>
        <v>8680</v>
      </c>
      <c r="AE22" s="31">
        <f t="shared" si="17"/>
        <v>3127838</v>
      </c>
    </row>
    <row r="23" spans="1:31">
      <c r="A23" s="12">
        <f>KG!A23</f>
        <v>19</v>
      </c>
      <c r="B23" s="42">
        <f>KG!B23</f>
        <v>1101025</v>
      </c>
      <c r="C23" s="19">
        <f>KG!C23</f>
        <v>13580</v>
      </c>
      <c r="D23" s="13" t="str">
        <f>KG!D23</f>
        <v>Кофе MacCoffee 3 in 1 10*100*20 gr</v>
      </c>
      <c r="E23" s="14">
        <v>0</v>
      </c>
      <c r="F23" s="14">
        <f t="shared" si="6"/>
        <v>0</v>
      </c>
      <c r="G23" s="14">
        <v>0</v>
      </c>
      <c r="H23" s="14">
        <v>0.27</v>
      </c>
      <c r="I23" s="14">
        <f t="shared" si="7"/>
        <v>2.7000000000000003E-2</v>
      </c>
      <c r="J23" s="14">
        <v>381.67</v>
      </c>
      <c r="K23" s="14">
        <v>0</v>
      </c>
      <c r="L23" s="14">
        <f t="shared" si="8"/>
        <v>0</v>
      </c>
      <c r="M23" s="14">
        <v>0</v>
      </c>
      <c r="N23" s="14">
        <v>2</v>
      </c>
      <c r="O23" s="14">
        <f t="shared" si="9"/>
        <v>0.2</v>
      </c>
      <c r="P23" s="14">
        <v>2888</v>
      </c>
      <c r="Q23" s="16">
        <f t="shared" si="10"/>
        <v>2.27</v>
      </c>
      <c r="R23" s="16">
        <f t="shared" si="11"/>
        <v>0.22700000000000001</v>
      </c>
      <c r="S23" s="17">
        <f t="shared" si="12"/>
        <v>3269.67</v>
      </c>
      <c r="T23" s="31"/>
      <c r="U23">
        <f>KG!X23</f>
        <v>10</v>
      </c>
      <c r="V23" s="79"/>
      <c r="W23" s="36"/>
      <c r="X23" s="36">
        <f t="shared" si="13"/>
        <v>-0.22700000000000001</v>
      </c>
      <c r="Y23" s="40" t="e">
        <f t="shared" si="14"/>
        <v>#DIV/0!</v>
      </c>
      <c r="Z23" s="76"/>
      <c r="AA23" s="36">
        <v>2.8000000000000004E-2</v>
      </c>
      <c r="AB23" s="36">
        <f t="shared" si="15"/>
        <v>9.8695652173913049E-3</v>
      </c>
      <c r="AC23" s="36">
        <f t="shared" si="16"/>
        <v>2.8370044052863439</v>
      </c>
      <c r="AD23" s="76">
        <f>KG!AG23</f>
        <v>15200</v>
      </c>
      <c r="AE23" s="31">
        <f t="shared" si="17"/>
        <v>425.60000000000008</v>
      </c>
    </row>
    <row r="24" spans="1:31">
      <c r="A24" s="12">
        <f>KG!A24</f>
        <v>20</v>
      </c>
      <c r="B24" s="42">
        <f>KG!B24</f>
        <v>0</v>
      </c>
      <c r="C24" s="19">
        <f>KG!C24</f>
        <v>41342</v>
      </c>
      <c r="D24" s="13" t="str">
        <f>KG!D24</f>
        <v>MacCoffee 3 in 1 10*100*20 gr OPP</v>
      </c>
      <c r="E24" s="14">
        <v>0</v>
      </c>
      <c r="F24" s="14">
        <f t="shared" si="6"/>
        <v>0</v>
      </c>
      <c r="G24" s="14">
        <v>0</v>
      </c>
      <c r="H24" s="14">
        <v>108</v>
      </c>
      <c r="I24" s="14">
        <f t="shared" si="7"/>
        <v>10.8</v>
      </c>
      <c r="J24" s="14">
        <v>161606.39999999999</v>
      </c>
      <c r="K24" s="14">
        <v>71</v>
      </c>
      <c r="L24" s="14">
        <f t="shared" si="8"/>
        <v>7.1</v>
      </c>
      <c r="M24" s="14">
        <v>100472</v>
      </c>
      <c r="N24" s="14">
        <v>22</v>
      </c>
      <c r="O24" s="14">
        <f t="shared" si="9"/>
        <v>2.2000000000000002</v>
      </c>
      <c r="P24" s="14">
        <v>33013.599999999999</v>
      </c>
      <c r="Q24" s="16">
        <f t="shared" si="10"/>
        <v>201</v>
      </c>
      <c r="R24" s="16">
        <f t="shared" si="11"/>
        <v>20.100000000000001</v>
      </c>
      <c r="S24" s="17">
        <f t="shared" si="12"/>
        <v>295092</v>
      </c>
      <c r="T24" s="31"/>
      <c r="U24">
        <f>KG!X24</f>
        <v>10</v>
      </c>
      <c r="V24" s="79"/>
      <c r="W24" s="36"/>
      <c r="X24" s="36">
        <f t="shared" si="13"/>
        <v>-20.100000000000001</v>
      </c>
      <c r="Y24" s="40" t="e">
        <f t="shared" si="14"/>
        <v>#DIV/0!</v>
      </c>
      <c r="Z24" s="76"/>
      <c r="AA24" s="36">
        <v>115.9</v>
      </c>
      <c r="AB24" s="36">
        <f t="shared" si="15"/>
        <v>0.87391304347826093</v>
      </c>
      <c r="AC24" s="36">
        <f t="shared" si="16"/>
        <v>132.62189054726369</v>
      </c>
      <c r="AD24" s="76">
        <f>KG!AG24</f>
        <v>15200</v>
      </c>
      <c r="AE24" s="31">
        <f t="shared" si="17"/>
        <v>1761680</v>
      </c>
    </row>
    <row r="25" spans="1:31">
      <c r="A25" s="12">
        <f>KG!A25</f>
        <v>21</v>
      </c>
      <c r="B25" s="42">
        <f>KG!B25</f>
        <v>1101015</v>
      </c>
      <c r="C25" s="19">
        <f>KG!C25</f>
        <v>13579</v>
      </c>
      <c r="D25" s="13" t="str">
        <f>KG!D25</f>
        <v>Кофе MacCoffee 3 in 1 40*25*20 gr</v>
      </c>
      <c r="E25" s="14">
        <v>492</v>
      </c>
      <c r="F25" s="14">
        <f t="shared" si="6"/>
        <v>12.3</v>
      </c>
      <c r="G25" s="14">
        <v>186960</v>
      </c>
      <c r="H25" s="14">
        <v>806</v>
      </c>
      <c r="I25" s="14">
        <f t="shared" si="7"/>
        <v>20.149999999999999</v>
      </c>
      <c r="J25" s="14">
        <v>298007.40000000002</v>
      </c>
      <c r="K25" s="14">
        <v>0</v>
      </c>
      <c r="L25" s="14">
        <f t="shared" si="8"/>
        <v>0</v>
      </c>
      <c r="M25" s="14">
        <v>0</v>
      </c>
      <c r="N25" s="14">
        <v>110</v>
      </c>
      <c r="O25" s="14">
        <f t="shared" si="9"/>
        <v>2.75</v>
      </c>
      <c r="P25" s="14">
        <v>40945</v>
      </c>
      <c r="Q25" s="16">
        <f t="shared" si="10"/>
        <v>1408</v>
      </c>
      <c r="R25" s="16">
        <f t="shared" si="11"/>
        <v>35.200000000000003</v>
      </c>
      <c r="S25" s="17">
        <f t="shared" si="12"/>
        <v>525912.4</v>
      </c>
      <c r="T25" s="31"/>
      <c r="U25">
        <f>KG!X25</f>
        <v>40</v>
      </c>
      <c r="V25" s="79"/>
      <c r="W25" s="36"/>
      <c r="X25" s="36">
        <f t="shared" si="13"/>
        <v>-35.200000000000003</v>
      </c>
      <c r="Y25" s="40" t="e">
        <f t="shared" si="14"/>
        <v>#DIV/0!</v>
      </c>
      <c r="Z25" s="76"/>
      <c r="AA25" s="36">
        <v>396.82499999999999</v>
      </c>
      <c r="AB25" s="36">
        <f t="shared" si="15"/>
        <v>1.5304347826086957</v>
      </c>
      <c r="AC25" s="36">
        <f t="shared" si="16"/>
        <v>259.2890625</v>
      </c>
      <c r="AD25" s="76">
        <f>KG!AG25</f>
        <v>15200</v>
      </c>
      <c r="AE25" s="31">
        <f t="shared" si="17"/>
        <v>6031740</v>
      </c>
    </row>
    <row r="26" spans="1:31">
      <c r="A26" s="12">
        <f>KG!A26</f>
        <v>22</v>
      </c>
      <c r="B26" s="42">
        <f>KG!B26</f>
        <v>0</v>
      </c>
      <c r="C26" s="19">
        <f>KG!C26</f>
        <v>40755</v>
      </c>
      <c r="D26" s="13" t="str">
        <f>KG!D26</f>
        <v>MacCoffee 3 in 1 40*25*20 gr OPP</v>
      </c>
      <c r="E26" s="14">
        <v>3992</v>
      </c>
      <c r="F26" s="14">
        <f t="shared" si="6"/>
        <v>99.8</v>
      </c>
      <c r="G26" s="14">
        <v>1516960</v>
      </c>
      <c r="H26" s="14">
        <v>3294</v>
      </c>
      <c r="I26" s="14">
        <f t="shared" si="7"/>
        <v>82.35</v>
      </c>
      <c r="J26" s="14">
        <v>1218032.6000000001</v>
      </c>
      <c r="K26" s="14">
        <v>13421</v>
      </c>
      <c r="L26" s="14">
        <f t="shared" si="8"/>
        <v>335.52499999999998</v>
      </c>
      <c r="M26" s="14">
        <v>4749821.4000000004</v>
      </c>
      <c r="N26" s="14">
        <v>202</v>
      </c>
      <c r="O26" s="14">
        <f t="shared" si="9"/>
        <v>5.05</v>
      </c>
      <c r="P26" s="14">
        <v>74643.399999999994</v>
      </c>
      <c r="Q26" s="16">
        <f t="shared" si="10"/>
        <v>20909</v>
      </c>
      <c r="R26" s="16">
        <f t="shared" si="11"/>
        <v>522.72500000000002</v>
      </c>
      <c r="S26" s="17">
        <f t="shared" si="12"/>
        <v>7559457.4000000004</v>
      </c>
      <c r="T26" s="31"/>
      <c r="U26">
        <f>KG!X26</f>
        <v>40</v>
      </c>
      <c r="V26" s="79"/>
      <c r="W26" s="36"/>
      <c r="X26" s="36">
        <f t="shared" si="13"/>
        <v>-522.72500000000002</v>
      </c>
      <c r="Y26" s="40" t="e">
        <f t="shared" si="14"/>
        <v>#DIV/0!</v>
      </c>
      <c r="Z26" s="76"/>
      <c r="AA26" s="36">
        <v>1272.925</v>
      </c>
      <c r="AB26" s="36">
        <f t="shared" si="15"/>
        <v>22.72717391304348</v>
      </c>
      <c r="AC26" s="36">
        <f t="shared" si="16"/>
        <v>56.008943517145724</v>
      </c>
      <c r="AD26" s="76">
        <f>KG!AG26</f>
        <v>15201</v>
      </c>
      <c r="AE26" s="31">
        <f t="shared" si="17"/>
        <v>19349732.925000001</v>
      </c>
    </row>
    <row r="27" spans="1:31">
      <c r="A27" s="12">
        <f>KG!A27</f>
        <v>23</v>
      </c>
      <c r="B27" s="42">
        <f>KG!B27</f>
        <v>1102540</v>
      </c>
      <c r="C27" s="19">
        <f>KG!C27</f>
        <v>16168</v>
      </c>
      <c r="D27" s="13" t="str">
        <f>KG!D27</f>
        <v>Кофе MacCoffee 3in1 Gold Latte Stick 24*20*16gr</v>
      </c>
      <c r="E27" s="14">
        <v>799</v>
      </c>
      <c r="F27" s="14">
        <f t="shared" si="6"/>
        <v>33.291666666666664</v>
      </c>
      <c r="G27" s="14">
        <v>268464</v>
      </c>
      <c r="H27" s="14">
        <v>5100</v>
      </c>
      <c r="I27" s="14">
        <f t="shared" si="7"/>
        <v>212.5</v>
      </c>
      <c r="J27" s="14">
        <v>1667739.36</v>
      </c>
      <c r="K27" s="14">
        <v>6535</v>
      </c>
      <c r="L27" s="14">
        <f t="shared" si="8"/>
        <v>272.29166666666669</v>
      </c>
      <c r="M27" s="14">
        <v>2042396.16</v>
      </c>
      <c r="N27" s="14">
        <v>230</v>
      </c>
      <c r="O27" s="14">
        <f t="shared" si="9"/>
        <v>9.5833333333333339</v>
      </c>
      <c r="P27" s="14">
        <v>74860.800000000003</v>
      </c>
      <c r="Q27" s="16">
        <f t="shared" si="10"/>
        <v>12664</v>
      </c>
      <c r="R27" s="16">
        <f t="shared" si="11"/>
        <v>527.66666666666663</v>
      </c>
      <c r="S27" s="17">
        <f t="shared" si="12"/>
        <v>4053460.32</v>
      </c>
      <c r="T27" s="31"/>
      <c r="U27">
        <f>KG!X27</f>
        <v>24</v>
      </c>
      <c r="V27" s="79"/>
      <c r="W27" s="36"/>
      <c r="X27" s="36">
        <f t="shared" si="13"/>
        <v>-527.66666666666663</v>
      </c>
      <c r="Y27" s="40" t="e">
        <f t="shared" si="14"/>
        <v>#DIV/0!</v>
      </c>
      <c r="Z27" s="76"/>
      <c r="AA27" s="36">
        <v>1221.3916666666667</v>
      </c>
      <c r="AB27" s="36">
        <f t="shared" si="15"/>
        <v>22.942028985507246</v>
      </c>
      <c r="AC27" s="36">
        <f t="shared" si="16"/>
        <v>53.238171193935564</v>
      </c>
      <c r="AD27" s="76">
        <f>KG!AG27</f>
        <v>8064</v>
      </c>
      <c r="AE27" s="31">
        <f t="shared" si="17"/>
        <v>9849302.4000000004</v>
      </c>
    </row>
    <row r="28" spans="1:31">
      <c r="A28" s="12">
        <f>KG!A28</f>
        <v>24</v>
      </c>
      <c r="B28" s="42">
        <f>KG!B28</f>
        <v>1104015</v>
      </c>
      <c r="C28" s="19">
        <f>KG!C28</f>
        <v>13586</v>
      </c>
      <c r="D28" s="13" t="str">
        <f>KG!D28</f>
        <v>Кофе MacCoffee 3 in 1 Hazelnut 50*10*18 gr</v>
      </c>
      <c r="E28" s="14">
        <v>124</v>
      </c>
      <c r="F28" s="14">
        <f t="shared" si="6"/>
        <v>2.48</v>
      </c>
      <c r="G28" s="14">
        <v>18848</v>
      </c>
      <c r="H28" s="14">
        <v>0</v>
      </c>
      <c r="I28" s="14">
        <f t="shared" si="7"/>
        <v>0</v>
      </c>
      <c r="J28" s="14">
        <v>0</v>
      </c>
      <c r="K28" s="14">
        <v>0</v>
      </c>
      <c r="L28" s="14">
        <f t="shared" si="8"/>
        <v>0</v>
      </c>
      <c r="M28" s="14">
        <v>0</v>
      </c>
      <c r="N28" s="14">
        <v>0</v>
      </c>
      <c r="O28" s="14">
        <f t="shared" si="9"/>
        <v>0</v>
      </c>
      <c r="P28" s="14">
        <v>0</v>
      </c>
      <c r="Q28" s="16">
        <f t="shared" si="10"/>
        <v>124</v>
      </c>
      <c r="R28" s="16">
        <f t="shared" si="11"/>
        <v>2.48</v>
      </c>
      <c r="S28" s="17">
        <f t="shared" si="12"/>
        <v>18848</v>
      </c>
      <c r="T28" s="31"/>
      <c r="U28">
        <f>KG!X28</f>
        <v>50</v>
      </c>
      <c r="V28" s="79"/>
      <c r="W28" s="36"/>
      <c r="X28" s="36">
        <f t="shared" si="13"/>
        <v>-2.48</v>
      </c>
      <c r="Y28" s="40" t="e">
        <f t="shared" si="14"/>
        <v>#DIV/0!</v>
      </c>
      <c r="Z28" s="76"/>
      <c r="AA28" s="36">
        <v>12.02</v>
      </c>
      <c r="AB28" s="36">
        <f t="shared" si="15"/>
        <v>0.10782608695652174</v>
      </c>
      <c r="AC28" s="36">
        <f t="shared" si="16"/>
        <v>111.4758064516129</v>
      </c>
      <c r="AD28" s="76">
        <f>KG!AG28</f>
        <v>7600</v>
      </c>
      <c r="AE28" s="31">
        <f t="shared" si="17"/>
        <v>91352</v>
      </c>
    </row>
    <row r="29" spans="1:31">
      <c r="A29" s="12">
        <f>KG!A29</f>
        <v>25</v>
      </c>
      <c r="B29" s="42">
        <f>KG!B29</f>
        <v>0</v>
      </c>
      <c r="C29" s="19">
        <f>KG!C29</f>
        <v>41107</v>
      </c>
      <c r="D29" s="13" t="str">
        <f>KG!D29</f>
        <v>MacCoffee 3 in 1 Hazelnut 50*10*18 gr OPP</v>
      </c>
      <c r="E29" s="14">
        <v>39</v>
      </c>
      <c r="F29" s="14">
        <f t="shared" si="6"/>
        <v>0.78</v>
      </c>
      <c r="G29" s="14">
        <v>5928</v>
      </c>
      <c r="H29" s="14">
        <v>223</v>
      </c>
      <c r="I29" s="14">
        <f t="shared" si="7"/>
        <v>4.46</v>
      </c>
      <c r="J29" s="14">
        <v>33430.879999999997</v>
      </c>
      <c r="K29" s="14">
        <v>1</v>
      </c>
      <c r="L29" s="14">
        <f t="shared" si="8"/>
        <v>0.02</v>
      </c>
      <c r="M29" s="14">
        <v>152</v>
      </c>
      <c r="N29" s="14">
        <v>7</v>
      </c>
      <c r="O29" s="14">
        <f t="shared" si="9"/>
        <v>0.14000000000000001</v>
      </c>
      <c r="P29" s="14">
        <v>1019.92</v>
      </c>
      <c r="Q29" s="16">
        <f t="shared" si="10"/>
        <v>270</v>
      </c>
      <c r="R29" s="16">
        <f t="shared" si="11"/>
        <v>5.4</v>
      </c>
      <c r="S29" s="17">
        <f t="shared" si="12"/>
        <v>40530.799999999996</v>
      </c>
      <c r="T29" s="31"/>
      <c r="U29">
        <f>KG!X29</f>
        <v>50</v>
      </c>
      <c r="V29" s="79"/>
      <c r="W29" s="36"/>
      <c r="X29" s="36">
        <f t="shared" si="13"/>
        <v>-5.4</v>
      </c>
      <c r="Y29" s="40" t="e">
        <f t="shared" si="14"/>
        <v>#DIV/0!</v>
      </c>
      <c r="Z29" s="76"/>
      <c r="AA29" s="36">
        <v>99.58</v>
      </c>
      <c r="AB29" s="36">
        <f t="shared" si="15"/>
        <v>0.23478260869565218</v>
      </c>
      <c r="AC29" s="36">
        <f t="shared" si="16"/>
        <v>424.13703703703703</v>
      </c>
      <c r="AD29" s="76">
        <f>KG!AG29</f>
        <v>7600</v>
      </c>
      <c r="AE29" s="31">
        <f t="shared" si="17"/>
        <v>756808</v>
      </c>
    </row>
    <row r="30" spans="1:31">
      <c r="A30" s="12">
        <f>KG!A30</f>
        <v>26</v>
      </c>
      <c r="B30" s="42">
        <f>KG!B30</f>
        <v>1101090</v>
      </c>
      <c r="C30" s="19">
        <f>KG!C30</f>
        <v>13581</v>
      </c>
      <c r="D30" s="13" t="str">
        <f>KG!D30</f>
        <v>Кофе MacCoffee 3 in 1 Jar 6*160*20 gr</v>
      </c>
      <c r="E30" s="14">
        <v>0</v>
      </c>
      <c r="F30" s="14">
        <f t="shared" si="6"/>
        <v>0</v>
      </c>
      <c r="G30" s="14">
        <v>0</v>
      </c>
      <c r="H30" s="14">
        <v>362</v>
      </c>
      <c r="I30" s="14">
        <f t="shared" si="7"/>
        <v>60.333333333333336</v>
      </c>
      <c r="J30" s="14">
        <v>891970.56000000006</v>
      </c>
      <c r="K30" s="14">
        <v>150</v>
      </c>
      <c r="L30" s="14">
        <f t="shared" si="8"/>
        <v>25</v>
      </c>
      <c r="M30" s="14">
        <v>348192</v>
      </c>
      <c r="N30" s="14">
        <v>22</v>
      </c>
      <c r="O30" s="14">
        <f t="shared" si="9"/>
        <v>3.6666666666666665</v>
      </c>
      <c r="P30" s="14">
        <v>53489.279999999999</v>
      </c>
      <c r="Q30" s="16">
        <f t="shared" si="10"/>
        <v>534</v>
      </c>
      <c r="R30" s="16">
        <f t="shared" si="11"/>
        <v>89</v>
      </c>
      <c r="S30" s="17">
        <f t="shared" si="12"/>
        <v>1293651.8400000001</v>
      </c>
      <c r="T30" s="31"/>
      <c r="U30">
        <f>KG!X30</f>
        <v>6</v>
      </c>
      <c r="V30" s="79"/>
      <c r="W30" s="36"/>
      <c r="X30" s="36">
        <f t="shared" si="13"/>
        <v>-89</v>
      </c>
      <c r="Y30" s="40" t="e">
        <f t="shared" si="14"/>
        <v>#DIV/0!</v>
      </c>
      <c r="Z30" s="76"/>
      <c r="AA30" s="36">
        <v>500</v>
      </c>
      <c r="AB30" s="36">
        <f t="shared" si="15"/>
        <v>3.8695652173913042</v>
      </c>
      <c r="AC30" s="36">
        <f t="shared" si="16"/>
        <v>129.21348314606743</v>
      </c>
      <c r="AD30" s="76">
        <f>KG!AG30</f>
        <v>14976</v>
      </c>
      <c r="AE30" s="31">
        <f t="shared" si="17"/>
        <v>7488000</v>
      </c>
    </row>
    <row r="31" spans="1:31">
      <c r="A31" s="12">
        <f>KG!A31</f>
        <v>27</v>
      </c>
      <c r="B31" s="42">
        <f>KG!B31</f>
        <v>1102710</v>
      </c>
      <c r="C31" s="19">
        <f>KG!C31</f>
        <v>16633</v>
      </c>
      <c r="D31" s="13" t="str">
        <f>KG!D31</f>
        <v>Кофе MacCoffee Americano Crème 3 in 1 24*20*18 gr</v>
      </c>
      <c r="E31" s="14">
        <v>422</v>
      </c>
      <c r="F31" s="14">
        <f t="shared" si="6"/>
        <v>17.583333333333332</v>
      </c>
      <c r="G31" s="14">
        <v>170488</v>
      </c>
      <c r="H31" s="14">
        <v>1188</v>
      </c>
      <c r="I31" s="14">
        <f t="shared" si="7"/>
        <v>49.5</v>
      </c>
      <c r="J31" s="14">
        <v>470886.24</v>
      </c>
      <c r="K31" s="14">
        <v>924</v>
      </c>
      <c r="L31" s="14">
        <f t="shared" si="8"/>
        <v>38.5</v>
      </c>
      <c r="M31" s="14">
        <v>347448.08</v>
      </c>
      <c r="N31" s="14">
        <v>66</v>
      </c>
      <c r="O31" s="14">
        <f t="shared" si="9"/>
        <v>2.75</v>
      </c>
      <c r="P31" s="14">
        <v>25763.08</v>
      </c>
      <c r="Q31" s="16">
        <f t="shared" si="10"/>
        <v>2600</v>
      </c>
      <c r="R31" s="16">
        <f t="shared" si="11"/>
        <v>108.33333333333333</v>
      </c>
      <c r="S31" s="17">
        <f t="shared" si="12"/>
        <v>1014585.4</v>
      </c>
      <c r="T31" s="31"/>
      <c r="U31">
        <f>KG!X31</f>
        <v>24</v>
      </c>
      <c r="V31" s="79"/>
      <c r="W31" s="36"/>
      <c r="X31" s="36">
        <f t="shared" si="13"/>
        <v>-108.33333333333333</v>
      </c>
      <c r="Y31" s="40" t="e">
        <f t="shared" si="14"/>
        <v>#DIV/0!</v>
      </c>
      <c r="Z31" s="76"/>
      <c r="AA31" s="36">
        <v>304.52083333333331</v>
      </c>
      <c r="AB31" s="36">
        <f t="shared" si="15"/>
        <v>4.7101449275362315</v>
      </c>
      <c r="AC31" s="36">
        <f t="shared" si="16"/>
        <v>64.652115384615385</v>
      </c>
      <c r="AD31" s="76">
        <f>KG!AG31</f>
        <v>9696</v>
      </c>
      <c r="AE31" s="31">
        <f t="shared" si="17"/>
        <v>2952634</v>
      </c>
    </row>
    <row r="32" spans="1:31">
      <c r="A32" s="12">
        <f>KG!A32</f>
        <v>28</v>
      </c>
      <c r="B32" s="42">
        <f>KG!B32</f>
        <v>1202210</v>
      </c>
      <c r="C32" s="19">
        <f>KG!C32</f>
        <v>16721</v>
      </c>
      <c r="D32" s="13" t="str">
        <f>KG!D32</f>
        <v>Кофе MacCoffee Arabica 12*40 gr Pouch</v>
      </c>
      <c r="E32" s="14">
        <v>18</v>
      </c>
      <c r="F32" s="14">
        <f t="shared" si="6"/>
        <v>1.5</v>
      </c>
      <c r="G32" s="14">
        <v>3060</v>
      </c>
      <c r="H32" s="14">
        <v>201</v>
      </c>
      <c r="I32" s="14">
        <f t="shared" si="7"/>
        <v>16.75</v>
      </c>
      <c r="J32" s="14">
        <v>33484.9</v>
      </c>
      <c r="K32" s="14">
        <v>2</v>
      </c>
      <c r="L32" s="14">
        <f t="shared" si="8"/>
        <v>0.16666666666666666</v>
      </c>
      <c r="M32" s="14">
        <v>340</v>
      </c>
      <c r="N32" s="14">
        <v>2</v>
      </c>
      <c r="O32" s="14">
        <f t="shared" si="9"/>
        <v>0.16666666666666666</v>
      </c>
      <c r="P32" s="14">
        <v>340</v>
      </c>
      <c r="Q32" s="16">
        <f t="shared" si="10"/>
        <v>223</v>
      </c>
      <c r="R32" s="16">
        <f t="shared" si="11"/>
        <v>18.583333333333332</v>
      </c>
      <c r="S32" s="17">
        <f t="shared" si="12"/>
        <v>37224.9</v>
      </c>
      <c r="T32" s="31"/>
      <c r="U32">
        <f>KG!X32</f>
        <v>12</v>
      </c>
      <c r="V32" s="79"/>
      <c r="W32" s="36"/>
      <c r="X32" s="36">
        <f t="shared" si="13"/>
        <v>-18.583333333333332</v>
      </c>
      <c r="Y32" s="40" t="e">
        <f t="shared" si="14"/>
        <v>#DIV/0!</v>
      </c>
      <c r="Z32" s="76"/>
      <c r="AA32" s="36">
        <v>100.25</v>
      </c>
      <c r="AB32" s="36">
        <f t="shared" si="15"/>
        <v>0.80797101449275355</v>
      </c>
      <c r="AC32" s="36">
        <f t="shared" si="16"/>
        <v>124.07623318385652</v>
      </c>
      <c r="AD32" s="76">
        <f>KG!AG32</f>
        <v>2040</v>
      </c>
      <c r="AE32" s="31">
        <f t="shared" si="17"/>
        <v>204510</v>
      </c>
    </row>
    <row r="33" spans="1:31">
      <c r="A33" s="12">
        <f>KG!A33</f>
        <v>29</v>
      </c>
      <c r="B33" s="42">
        <f>KG!B33</f>
        <v>1202215</v>
      </c>
      <c r="C33" s="19">
        <f>KG!C33</f>
        <v>16722</v>
      </c>
      <c r="D33" s="13" t="str">
        <f>KG!D33</f>
        <v>Кофе MacCoffee Arabica 12*75 gr Pouch</v>
      </c>
      <c r="E33" s="14">
        <v>9</v>
      </c>
      <c r="F33" s="14">
        <f t="shared" si="6"/>
        <v>0.75</v>
      </c>
      <c r="G33" s="14">
        <v>2556</v>
      </c>
      <c r="H33" s="14">
        <v>128</v>
      </c>
      <c r="I33" s="14">
        <f t="shared" si="7"/>
        <v>10.666666666666666</v>
      </c>
      <c r="J33" s="14">
        <v>35502.839999999997</v>
      </c>
      <c r="K33" s="14">
        <v>2</v>
      </c>
      <c r="L33" s="14">
        <f t="shared" si="8"/>
        <v>0.16666666666666666</v>
      </c>
      <c r="M33" s="14">
        <v>568</v>
      </c>
      <c r="N33" s="14">
        <v>3</v>
      </c>
      <c r="O33" s="14">
        <f t="shared" si="9"/>
        <v>0.25</v>
      </c>
      <c r="P33" s="14">
        <v>852</v>
      </c>
      <c r="Q33" s="16">
        <f t="shared" si="10"/>
        <v>142</v>
      </c>
      <c r="R33" s="16">
        <f t="shared" si="11"/>
        <v>11.833333333333334</v>
      </c>
      <c r="S33" s="17">
        <f t="shared" si="12"/>
        <v>39478.839999999997</v>
      </c>
      <c r="T33" s="31"/>
      <c r="U33">
        <f>KG!X33</f>
        <v>12</v>
      </c>
      <c r="V33" s="79"/>
      <c r="W33" s="36"/>
      <c r="X33" s="36">
        <f t="shared" si="13"/>
        <v>-11.833333333333334</v>
      </c>
      <c r="Y33" s="40" t="e">
        <f t="shared" si="14"/>
        <v>#DIV/0!</v>
      </c>
      <c r="Z33" s="76"/>
      <c r="AA33" s="36">
        <v>77.583333333333329</v>
      </c>
      <c r="AB33" s="36">
        <f t="shared" si="15"/>
        <v>0.51449275362318847</v>
      </c>
      <c r="AC33" s="36">
        <f t="shared" si="16"/>
        <v>150.7957746478873</v>
      </c>
      <c r="AD33" s="76">
        <f>KG!AG33</f>
        <v>3408</v>
      </c>
      <c r="AE33" s="31">
        <f t="shared" si="17"/>
        <v>264404</v>
      </c>
    </row>
    <row r="34" spans="1:31">
      <c r="A34" s="12">
        <f>KG!A34</f>
        <v>30</v>
      </c>
      <c r="B34" s="42">
        <f>KG!B34</f>
        <v>1201010</v>
      </c>
      <c r="C34" s="19">
        <f>KG!C34</f>
        <v>13604</v>
      </c>
      <c r="D34" s="13" t="str">
        <f>KG!D34</f>
        <v>Кофе MacCoffee Classic 24*50 gr</v>
      </c>
      <c r="E34" s="14">
        <v>627</v>
      </c>
      <c r="F34" s="14">
        <f t="shared" si="6"/>
        <v>26.125</v>
      </c>
      <c r="G34" s="14">
        <v>60192</v>
      </c>
      <c r="H34" s="14">
        <v>133</v>
      </c>
      <c r="I34" s="14">
        <f t="shared" si="7"/>
        <v>5.541666666666667</v>
      </c>
      <c r="J34" s="14">
        <v>12685.44</v>
      </c>
      <c r="K34" s="14">
        <v>2</v>
      </c>
      <c r="L34" s="14">
        <f t="shared" si="8"/>
        <v>8.3333333333333329E-2</v>
      </c>
      <c r="M34" s="14">
        <v>192</v>
      </c>
      <c r="N34" s="14">
        <v>0</v>
      </c>
      <c r="O34" s="14">
        <f t="shared" si="9"/>
        <v>0</v>
      </c>
      <c r="P34" s="14">
        <v>0</v>
      </c>
      <c r="Q34" s="16">
        <f t="shared" si="10"/>
        <v>762</v>
      </c>
      <c r="R34" s="16">
        <f t="shared" si="11"/>
        <v>31.75</v>
      </c>
      <c r="S34" s="17">
        <f t="shared" si="12"/>
        <v>73069.440000000002</v>
      </c>
      <c r="T34" s="31"/>
      <c r="U34">
        <f>KG!X34</f>
        <v>24</v>
      </c>
      <c r="V34" s="79"/>
      <c r="W34" s="36"/>
      <c r="X34" s="36">
        <f t="shared" si="13"/>
        <v>-31.75</v>
      </c>
      <c r="Y34" s="40" t="e">
        <f t="shared" si="14"/>
        <v>#DIV/0!</v>
      </c>
      <c r="Z34" s="76"/>
      <c r="AA34" s="36">
        <v>449.5</v>
      </c>
      <c r="AB34" s="36">
        <f t="shared" si="15"/>
        <v>1.3804347826086956</v>
      </c>
      <c r="AC34" s="36">
        <f t="shared" si="16"/>
        <v>325.62204724409452</v>
      </c>
      <c r="AD34" s="76">
        <f>KG!AG34</f>
        <v>2304</v>
      </c>
      <c r="AE34" s="31">
        <f t="shared" si="17"/>
        <v>1035648</v>
      </c>
    </row>
    <row r="35" spans="1:31">
      <c r="A35" s="12">
        <f>KG!A35</f>
        <v>31</v>
      </c>
      <c r="B35" s="42">
        <f>KG!B35</f>
        <v>1201020</v>
      </c>
      <c r="C35" s="19">
        <f>KG!C35</f>
        <v>13605</v>
      </c>
      <c r="D35" s="13" t="str">
        <f>KG!D35</f>
        <v>Кофе MacCoffee Classic 24*100 gr</v>
      </c>
      <c r="E35" s="14">
        <v>534</v>
      </c>
      <c r="F35" s="14">
        <f t="shared" si="6"/>
        <v>22.25</v>
      </c>
      <c r="G35" s="14">
        <v>89178</v>
      </c>
      <c r="H35" s="14">
        <v>172</v>
      </c>
      <c r="I35" s="14">
        <f t="shared" si="7"/>
        <v>7.166666666666667</v>
      </c>
      <c r="J35" s="14">
        <v>28171.23</v>
      </c>
      <c r="K35" s="14">
        <v>0</v>
      </c>
      <c r="L35" s="14">
        <f t="shared" si="8"/>
        <v>0</v>
      </c>
      <c r="M35" s="14">
        <v>0</v>
      </c>
      <c r="N35" s="14">
        <v>5</v>
      </c>
      <c r="O35" s="14">
        <f t="shared" si="9"/>
        <v>0.20833333333333334</v>
      </c>
      <c r="P35" s="14">
        <v>776.55</v>
      </c>
      <c r="Q35" s="16">
        <f t="shared" si="10"/>
        <v>711</v>
      </c>
      <c r="R35" s="16">
        <f t="shared" si="11"/>
        <v>29.625</v>
      </c>
      <c r="S35" s="17">
        <f t="shared" si="12"/>
        <v>118125.78</v>
      </c>
      <c r="T35" s="31"/>
      <c r="U35">
        <f>KG!X35</f>
        <v>24</v>
      </c>
      <c r="V35" s="79"/>
      <c r="W35" s="36"/>
      <c r="X35" s="36">
        <f t="shared" si="13"/>
        <v>-29.625</v>
      </c>
      <c r="Y35" s="40" t="e">
        <f t="shared" si="14"/>
        <v>#DIV/0!</v>
      </c>
      <c r="Z35" s="76"/>
      <c r="AA35" s="36">
        <v>282.91666666666669</v>
      </c>
      <c r="AB35" s="36">
        <f t="shared" si="15"/>
        <v>1.2880434782608696</v>
      </c>
      <c r="AC35" s="36">
        <f t="shared" si="16"/>
        <v>219.64838255977497</v>
      </c>
      <c r="AD35" s="76">
        <f>KG!AG35</f>
        <v>4008</v>
      </c>
      <c r="AE35" s="31">
        <f t="shared" si="17"/>
        <v>1133930</v>
      </c>
    </row>
    <row r="36" spans="1:31">
      <c r="A36" s="12">
        <f>KG!A36</f>
        <v>32</v>
      </c>
      <c r="B36" s="42">
        <f>KG!B36</f>
        <v>1103520</v>
      </c>
      <c r="C36" s="19">
        <f>KG!C36</f>
        <v>13692</v>
      </c>
      <c r="D36" s="13" t="str">
        <f>KG!D36</f>
        <v>Кофе MacCoffee Fes Aroma 3 in 1 20*50*18 gr</v>
      </c>
      <c r="E36" s="14">
        <v>0</v>
      </c>
      <c r="F36" s="14">
        <f t="shared" si="6"/>
        <v>0</v>
      </c>
      <c r="G36" s="14">
        <v>0</v>
      </c>
      <c r="H36" s="14">
        <v>1</v>
      </c>
      <c r="I36" s="14">
        <f t="shared" si="7"/>
        <v>0.05</v>
      </c>
      <c r="J36" s="14">
        <v>436.5</v>
      </c>
      <c r="K36" s="14">
        <v>140</v>
      </c>
      <c r="L36" s="14">
        <f t="shared" si="8"/>
        <v>7</v>
      </c>
      <c r="M36" s="14">
        <v>58590</v>
      </c>
      <c r="N36" s="14">
        <v>3</v>
      </c>
      <c r="O36" s="14">
        <f t="shared" si="9"/>
        <v>0.15</v>
      </c>
      <c r="P36" s="14">
        <v>1255.5</v>
      </c>
      <c r="Q36" s="16">
        <f t="shared" si="10"/>
        <v>144</v>
      </c>
      <c r="R36" s="16">
        <f t="shared" si="11"/>
        <v>7.2</v>
      </c>
      <c r="S36" s="17">
        <f t="shared" si="12"/>
        <v>60282</v>
      </c>
      <c r="T36" s="31"/>
      <c r="U36">
        <f>KG!X36</f>
        <v>20</v>
      </c>
      <c r="V36" s="79"/>
      <c r="W36" s="36"/>
      <c r="X36" s="36">
        <f t="shared" si="13"/>
        <v>-7.2</v>
      </c>
      <c r="Y36" s="40" t="e">
        <f t="shared" si="14"/>
        <v>#DIV/0!</v>
      </c>
      <c r="Z36" s="76"/>
      <c r="AA36" s="36">
        <v>42.2</v>
      </c>
      <c r="AB36" s="36">
        <f t="shared" si="15"/>
        <v>0.31304347826086959</v>
      </c>
      <c r="AC36" s="36">
        <f t="shared" si="16"/>
        <v>134.80555555555554</v>
      </c>
      <c r="AD36" s="76">
        <f>KG!AG36</f>
        <v>9000</v>
      </c>
      <c r="AE36" s="31">
        <f t="shared" si="17"/>
        <v>379800</v>
      </c>
    </row>
    <row r="37" spans="1:31">
      <c r="A37" s="12">
        <f>KG!A37</f>
        <v>33</v>
      </c>
      <c r="B37" s="42">
        <f>KG!B37</f>
        <v>1202007</v>
      </c>
      <c r="C37" s="19">
        <f>KG!C37</f>
        <v>14101</v>
      </c>
      <c r="D37" s="13" t="str">
        <f>KG!D37</f>
        <v>Кофе MacCoffee Gold RU 12*75 gr Pouch</v>
      </c>
      <c r="E37" s="14">
        <v>34</v>
      </c>
      <c r="F37" s="14">
        <f t="shared" si="6"/>
        <v>2.8333333333333335</v>
      </c>
      <c r="G37" s="14">
        <v>9996</v>
      </c>
      <c r="H37" s="14">
        <v>131</v>
      </c>
      <c r="I37" s="14">
        <f t="shared" si="7"/>
        <v>10.916666666666666</v>
      </c>
      <c r="J37" s="14">
        <v>36692.800000000003</v>
      </c>
      <c r="K37" s="14">
        <v>2</v>
      </c>
      <c r="L37" s="14">
        <f t="shared" si="8"/>
        <v>0.16666666666666666</v>
      </c>
      <c r="M37" s="14">
        <v>568</v>
      </c>
      <c r="N37" s="14">
        <v>6</v>
      </c>
      <c r="O37" s="14">
        <f t="shared" si="9"/>
        <v>0.5</v>
      </c>
      <c r="P37" s="14">
        <v>1684.12</v>
      </c>
      <c r="Q37" s="16">
        <f t="shared" si="10"/>
        <v>173</v>
      </c>
      <c r="R37" s="16">
        <f t="shared" si="11"/>
        <v>14.416666666666666</v>
      </c>
      <c r="S37" s="17">
        <f t="shared" si="12"/>
        <v>48940.920000000006</v>
      </c>
      <c r="T37" s="31"/>
      <c r="U37">
        <f>KG!X37</f>
        <v>12</v>
      </c>
      <c r="V37" s="79"/>
      <c r="W37" s="36"/>
      <c r="X37" s="36">
        <f t="shared" si="13"/>
        <v>-14.416666666666666</v>
      </c>
      <c r="Y37" s="40" t="e">
        <f t="shared" si="14"/>
        <v>#DIV/0!</v>
      </c>
      <c r="Z37" s="76"/>
      <c r="AA37" s="36">
        <v>90.5</v>
      </c>
      <c r="AB37" s="36">
        <f t="shared" si="15"/>
        <v>0.62681159420289856</v>
      </c>
      <c r="AC37" s="36">
        <f t="shared" si="16"/>
        <v>144.38150289017341</v>
      </c>
      <c r="AD37" s="76">
        <f>KG!AG37</f>
        <v>3408</v>
      </c>
      <c r="AE37" s="31">
        <f t="shared" si="17"/>
        <v>308424</v>
      </c>
    </row>
    <row r="38" spans="1:31">
      <c r="A38" s="12">
        <f>KG!A38</f>
        <v>34</v>
      </c>
      <c r="B38" s="42">
        <f>KG!B38</f>
        <v>1202003</v>
      </c>
      <c r="C38" s="19">
        <f>KG!C38</f>
        <v>14100</v>
      </c>
      <c r="D38" s="13" t="str">
        <f>KG!D38</f>
        <v>Кофе MacCoffee Gold RU 24*30 gr Pouch</v>
      </c>
      <c r="E38" s="14">
        <v>102</v>
      </c>
      <c r="F38" s="14">
        <f t="shared" si="6"/>
        <v>4.25</v>
      </c>
      <c r="G38" s="14">
        <v>12954</v>
      </c>
      <c r="H38" s="14">
        <v>252</v>
      </c>
      <c r="I38" s="14">
        <f t="shared" si="7"/>
        <v>10.5</v>
      </c>
      <c r="J38" s="14">
        <v>31428.69</v>
      </c>
      <c r="K38" s="14">
        <v>2</v>
      </c>
      <c r="L38" s="14">
        <f t="shared" si="8"/>
        <v>8.3333333333333329E-2</v>
      </c>
      <c r="M38" s="14">
        <v>254</v>
      </c>
      <c r="N38" s="14">
        <v>4</v>
      </c>
      <c r="O38" s="14">
        <f t="shared" si="9"/>
        <v>0.16666666666666666</v>
      </c>
      <c r="P38" s="14">
        <v>499.11</v>
      </c>
      <c r="Q38" s="16">
        <f t="shared" si="10"/>
        <v>360</v>
      </c>
      <c r="R38" s="16">
        <f t="shared" si="11"/>
        <v>15</v>
      </c>
      <c r="S38" s="17">
        <f t="shared" si="12"/>
        <v>45135.8</v>
      </c>
      <c r="T38" s="31"/>
      <c r="U38">
        <f>KG!X38</f>
        <v>24</v>
      </c>
      <c r="V38" s="79"/>
      <c r="W38" s="36"/>
      <c r="X38" s="36">
        <f t="shared" si="13"/>
        <v>-15</v>
      </c>
      <c r="Y38" s="40" t="e">
        <f t="shared" si="14"/>
        <v>#DIV/0!</v>
      </c>
      <c r="Z38" s="76"/>
      <c r="AA38" s="36">
        <v>62.5</v>
      </c>
      <c r="AB38" s="36">
        <f t="shared" si="15"/>
        <v>0.65217391304347827</v>
      </c>
      <c r="AC38" s="36">
        <f t="shared" si="16"/>
        <v>95.833333333333329</v>
      </c>
      <c r="AD38" s="76">
        <f>KG!AG38</f>
        <v>3048</v>
      </c>
      <c r="AE38" s="31">
        <f t="shared" si="17"/>
        <v>190500</v>
      </c>
    </row>
    <row r="39" spans="1:31">
      <c r="A39" s="12">
        <f>KG!A39</f>
        <v>35</v>
      </c>
      <c r="B39" s="42">
        <f>KG!B39</f>
        <v>1104010</v>
      </c>
      <c r="C39" s="19">
        <f>KG!C39</f>
        <v>13585</v>
      </c>
      <c r="D39" s="13" t="str">
        <f>KG!D39</f>
        <v>Кофе MacCoffee Ingrd 3 in 1 Caramel 50*10*18 gr</v>
      </c>
      <c r="E39" s="14">
        <v>0</v>
      </c>
      <c r="F39" s="14">
        <f t="shared" si="6"/>
        <v>0</v>
      </c>
      <c r="G39" s="14">
        <v>0</v>
      </c>
      <c r="H39" s="14">
        <v>0</v>
      </c>
      <c r="I39" s="14">
        <f t="shared" si="7"/>
        <v>0</v>
      </c>
      <c r="J39" s="14">
        <v>0</v>
      </c>
      <c r="K39" s="14">
        <v>0</v>
      </c>
      <c r="L39" s="14">
        <f t="shared" si="8"/>
        <v>0</v>
      </c>
      <c r="M39" s="14">
        <v>0</v>
      </c>
      <c r="N39" s="14">
        <v>0</v>
      </c>
      <c r="O39" s="14">
        <f t="shared" si="9"/>
        <v>0</v>
      </c>
      <c r="P39" s="14">
        <v>0</v>
      </c>
      <c r="Q39" s="16">
        <f t="shared" si="10"/>
        <v>0</v>
      </c>
      <c r="R39" s="16">
        <f t="shared" si="11"/>
        <v>0</v>
      </c>
      <c r="S39" s="17">
        <f t="shared" si="12"/>
        <v>0</v>
      </c>
      <c r="T39" s="31"/>
      <c r="U39">
        <f>KG!X39</f>
        <v>50</v>
      </c>
      <c r="V39" s="79"/>
      <c r="W39" s="36"/>
      <c r="X39" s="36">
        <f t="shared" si="13"/>
        <v>0</v>
      </c>
      <c r="Y39" s="40" t="e">
        <f t="shared" si="14"/>
        <v>#DIV/0!</v>
      </c>
      <c r="Z39" s="76"/>
      <c r="AA39" s="36">
        <v>0</v>
      </c>
      <c r="AB39" s="36">
        <f t="shared" si="15"/>
        <v>0</v>
      </c>
      <c r="AC39" s="36">
        <f t="shared" si="16"/>
        <v>0</v>
      </c>
      <c r="AD39" s="76">
        <f>KG!AG39</f>
        <v>7600</v>
      </c>
      <c r="AE39" s="31">
        <f t="shared" si="17"/>
        <v>0</v>
      </c>
    </row>
    <row r="40" spans="1:31">
      <c r="A40" s="12">
        <f>KG!A40</f>
        <v>36</v>
      </c>
      <c r="B40" s="42">
        <f>KG!B40</f>
        <v>0</v>
      </c>
      <c r="C40" s="19">
        <f>KG!C40</f>
        <v>41106</v>
      </c>
      <c r="D40" s="13" t="str">
        <f>KG!D40</f>
        <v>MacCoffee Ingrd 3 in 1 Caramel 50*10*18 gr OPP</v>
      </c>
      <c r="E40" s="14">
        <v>433</v>
      </c>
      <c r="F40" s="14">
        <f t="shared" si="6"/>
        <v>8.66</v>
      </c>
      <c r="G40" s="14">
        <v>65816</v>
      </c>
      <c r="H40" s="14">
        <v>347</v>
      </c>
      <c r="I40" s="14">
        <f t="shared" si="7"/>
        <v>6.94</v>
      </c>
      <c r="J40" s="14">
        <v>51897.36</v>
      </c>
      <c r="K40" s="14">
        <v>1</v>
      </c>
      <c r="L40" s="14">
        <f t="shared" si="8"/>
        <v>0.02</v>
      </c>
      <c r="M40" s="14">
        <v>152</v>
      </c>
      <c r="N40" s="14">
        <v>17</v>
      </c>
      <c r="O40" s="14">
        <f t="shared" si="9"/>
        <v>0.34</v>
      </c>
      <c r="P40" s="14">
        <v>2483.6799999999998</v>
      </c>
      <c r="Q40" s="16">
        <f t="shared" si="10"/>
        <v>798</v>
      </c>
      <c r="R40" s="16">
        <f t="shared" si="11"/>
        <v>15.96</v>
      </c>
      <c r="S40" s="17">
        <f t="shared" si="12"/>
        <v>120349.04</v>
      </c>
      <c r="T40" s="31"/>
      <c r="U40">
        <f>KG!X40</f>
        <v>50</v>
      </c>
      <c r="V40" s="79"/>
      <c r="W40" s="36"/>
      <c r="X40" s="36">
        <f t="shared" si="13"/>
        <v>-15.96</v>
      </c>
      <c r="Y40" s="40" t="e">
        <f t="shared" si="14"/>
        <v>#DIV/0!</v>
      </c>
      <c r="Z40" s="76"/>
      <c r="AA40" s="36">
        <v>118.2</v>
      </c>
      <c r="AB40" s="36">
        <f t="shared" si="15"/>
        <v>0.69391304347826088</v>
      </c>
      <c r="AC40" s="36">
        <f t="shared" si="16"/>
        <v>170.33834586466165</v>
      </c>
      <c r="AD40" s="76">
        <f>KG!AG40</f>
        <v>7600</v>
      </c>
      <c r="AE40" s="31">
        <f t="shared" si="17"/>
        <v>898320</v>
      </c>
    </row>
    <row r="41" spans="1:31">
      <c r="A41" s="12">
        <f>KG!A41</f>
        <v>37</v>
      </c>
      <c r="B41" s="42">
        <f>KG!B41</f>
        <v>1104501</v>
      </c>
      <c r="C41" s="19">
        <f>KG!C41</f>
        <v>20468</v>
      </c>
      <c r="D41" s="13" t="str">
        <f>KG!D41</f>
        <v>Кофе MacCoffee Latte al Caram 3in1 20*20*22gr</v>
      </c>
      <c r="E41" s="14">
        <v>123</v>
      </c>
      <c r="F41" s="14">
        <f t="shared" si="6"/>
        <v>6.15</v>
      </c>
      <c r="G41" s="14">
        <v>43050</v>
      </c>
      <c r="H41" s="14">
        <v>75</v>
      </c>
      <c r="I41" s="14">
        <f t="shared" si="7"/>
        <v>3.75</v>
      </c>
      <c r="J41" s="14">
        <v>25924.5</v>
      </c>
      <c r="K41" s="14">
        <v>1</v>
      </c>
      <c r="L41" s="14">
        <f t="shared" si="8"/>
        <v>0.05</v>
      </c>
      <c r="M41" s="14">
        <v>350</v>
      </c>
      <c r="N41" s="14">
        <v>4</v>
      </c>
      <c r="O41" s="14">
        <f t="shared" si="9"/>
        <v>0.2</v>
      </c>
      <c r="P41" s="14">
        <v>1316</v>
      </c>
      <c r="Q41" s="16">
        <f t="shared" si="10"/>
        <v>203</v>
      </c>
      <c r="R41" s="16">
        <f t="shared" si="11"/>
        <v>10.15</v>
      </c>
      <c r="S41" s="17">
        <f t="shared" si="12"/>
        <v>70640.5</v>
      </c>
      <c r="T41" s="31"/>
      <c r="U41">
        <f>KG!X41</f>
        <v>20</v>
      </c>
      <c r="V41" s="79"/>
      <c r="W41" s="36"/>
      <c r="X41" s="36">
        <f t="shared" si="13"/>
        <v>-10.15</v>
      </c>
      <c r="Y41" s="40" t="e">
        <f t="shared" si="14"/>
        <v>#DIV/0!</v>
      </c>
      <c r="Z41" s="76"/>
      <c r="AA41" s="36">
        <v>111.4</v>
      </c>
      <c r="AB41" s="36">
        <f t="shared" si="15"/>
        <v>0.44130434782608696</v>
      </c>
      <c r="AC41" s="36">
        <f t="shared" si="16"/>
        <v>252.43349753694582</v>
      </c>
      <c r="AD41" s="76">
        <f>KG!AG41</f>
        <v>7000</v>
      </c>
      <c r="AE41" s="31">
        <f t="shared" si="17"/>
        <v>779800</v>
      </c>
    </row>
    <row r="42" spans="1:31">
      <c r="A42" s="12">
        <f>KG!A42</f>
        <v>38</v>
      </c>
      <c r="B42" s="42">
        <f>KG!B42</f>
        <v>1103030</v>
      </c>
      <c r="C42" s="19">
        <f>KG!C42</f>
        <v>16822</v>
      </c>
      <c r="D42" s="13" t="str">
        <f>KG!D42</f>
        <v>Кофе MacCoffee Light 2 in 1 24*20*12 gr Pouch</v>
      </c>
      <c r="E42" s="14">
        <v>144</v>
      </c>
      <c r="F42" s="14">
        <f t="shared" si="6"/>
        <v>6</v>
      </c>
      <c r="G42" s="14">
        <v>40896</v>
      </c>
      <c r="H42" s="14">
        <v>280</v>
      </c>
      <c r="I42" s="14">
        <f t="shared" si="7"/>
        <v>11.666666666666666</v>
      </c>
      <c r="J42" s="14">
        <v>77869.960000000006</v>
      </c>
      <c r="K42" s="14">
        <v>141</v>
      </c>
      <c r="L42" s="14">
        <f t="shared" si="8"/>
        <v>5.875</v>
      </c>
      <c r="M42" s="14">
        <v>37397.120000000003</v>
      </c>
      <c r="N42" s="14">
        <v>45</v>
      </c>
      <c r="O42" s="14">
        <f t="shared" si="9"/>
        <v>1.875</v>
      </c>
      <c r="P42" s="14">
        <v>12396.6</v>
      </c>
      <c r="Q42" s="16">
        <f t="shared" si="10"/>
        <v>610</v>
      </c>
      <c r="R42" s="16">
        <f t="shared" si="11"/>
        <v>25.416666666666668</v>
      </c>
      <c r="S42" s="17">
        <f t="shared" si="12"/>
        <v>168559.68000000002</v>
      </c>
      <c r="T42" s="31"/>
      <c r="U42">
        <f>KG!X42</f>
        <v>24</v>
      </c>
      <c r="V42" s="79"/>
      <c r="W42" s="36"/>
      <c r="X42" s="36">
        <f t="shared" si="13"/>
        <v>-25.416666666666668</v>
      </c>
      <c r="Y42" s="40" t="e">
        <f t="shared" si="14"/>
        <v>#DIV/0!</v>
      </c>
      <c r="Z42" s="76"/>
      <c r="AA42" s="36">
        <v>57.314583333333331</v>
      </c>
      <c r="AB42" s="36">
        <f t="shared" si="15"/>
        <v>1.105072463768116</v>
      </c>
      <c r="AC42" s="36">
        <f t="shared" si="16"/>
        <v>51.864999999999995</v>
      </c>
      <c r="AD42" s="76">
        <f>KG!AG42</f>
        <v>6816</v>
      </c>
      <c r="AE42" s="31">
        <f t="shared" si="17"/>
        <v>390656.2</v>
      </c>
    </row>
    <row r="43" spans="1:31">
      <c r="A43" s="12">
        <f>KG!A43</f>
        <v>39</v>
      </c>
      <c r="B43" s="42">
        <f>KG!B43</f>
        <v>1102010</v>
      </c>
      <c r="C43" s="19">
        <f>KG!C43</f>
        <v>13582</v>
      </c>
      <c r="D43" s="13" t="str">
        <f>KG!D43</f>
        <v>Кофе MacCoffee Max Classic 3 in 1 20*20*16 gr</v>
      </c>
      <c r="E43" s="14">
        <v>133</v>
      </c>
      <c r="F43" s="14">
        <f t="shared" si="6"/>
        <v>6.65</v>
      </c>
      <c r="G43" s="14">
        <v>37772</v>
      </c>
      <c r="H43" s="14">
        <v>405</v>
      </c>
      <c r="I43" s="14">
        <f t="shared" si="7"/>
        <v>20.25</v>
      </c>
      <c r="J43" s="14">
        <v>113105.84</v>
      </c>
      <c r="K43" s="14">
        <v>82</v>
      </c>
      <c r="L43" s="14">
        <f t="shared" si="8"/>
        <v>4.0999999999999996</v>
      </c>
      <c r="M43" s="14">
        <v>21683.4</v>
      </c>
      <c r="N43" s="14">
        <v>38</v>
      </c>
      <c r="O43" s="14">
        <f t="shared" si="9"/>
        <v>1.9</v>
      </c>
      <c r="P43" s="14">
        <v>10496.64</v>
      </c>
      <c r="Q43" s="16">
        <f t="shared" si="10"/>
        <v>658</v>
      </c>
      <c r="R43" s="16">
        <f t="shared" si="11"/>
        <v>32.9</v>
      </c>
      <c r="S43" s="17">
        <f t="shared" si="12"/>
        <v>183057.88</v>
      </c>
      <c r="T43" s="31"/>
      <c r="U43">
        <f>KG!X43</f>
        <v>20</v>
      </c>
      <c r="V43" s="79"/>
      <c r="W43" s="36"/>
      <c r="X43" s="36">
        <f t="shared" si="13"/>
        <v>-32.9</v>
      </c>
      <c r="Y43" s="40" t="e">
        <f t="shared" si="14"/>
        <v>#DIV/0!</v>
      </c>
      <c r="Z43" s="76"/>
      <c r="AA43" s="36">
        <v>324.10000000000002</v>
      </c>
      <c r="AB43" s="36">
        <f t="shared" si="15"/>
        <v>1.4304347826086956</v>
      </c>
      <c r="AC43" s="36">
        <f t="shared" si="16"/>
        <v>226.57446808510642</v>
      </c>
      <c r="AD43" s="76">
        <f>KG!AG43</f>
        <v>5680</v>
      </c>
      <c r="AE43" s="31">
        <f t="shared" si="17"/>
        <v>1840888.0000000002</v>
      </c>
    </row>
    <row r="44" spans="1:31">
      <c r="A44" s="12">
        <f>KG!A44</f>
        <v>40</v>
      </c>
      <c r="B44" s="42">
        <f>KG!B44</f>
        <v>1102020</v>
      </c>
      <c r="C44" s="19">
        <f>KG!C44</f>
        <v>13583</v>
      </c>
      <c r="D44" s="13" t="str">
        <f>KG!D44</f>
        <v>Кофе MacCoffee Max Strong 3 in 1 20*20*16 gr</v>
      </c>
      <c r="E44" s="14">
        <v>291</v>
      </c>
      <c r="F44" s="14">
        <f t="shared" si="6"/>
        <v>14.55</v>
      </c>
      <c r="G44" s="14">
        <v>82644</v>
      </c>
      <c r="H44" s="14">
        <v>585</v>
      </c>
      <c r="I44" s="14">
        <f t="shared" si="7"/>
        <v>29.25</v>
      </c>
      <c r="J44" s="14">
        <v>163419.28</v>
      </c>
      <c r="K44" s="14">
        <v>144</v>
      </c>
      <c r="L44" s="14">
        <f t="shared" si="8"/>
        <v>7.2</v>
      </c>
      <c r="M44" s="14">
        <v>38070.199999999997</v>
      </c>
      <c r="N44" s="14">
        <v>57</v>
      </c>
      <c r="O44" s="14">
        <f t="shared" si="9"/>
        <v>2.85</v>
      </c>
      <c r="P44" s="14">
        <v>15810.28</v>
      </c>
      <c r="Q44" s="16">
        <f t="shared" si="10"/>
        <v>1077</v>
      </c>
      <c r="R44" s="16">
        <f t="shared" si="11"/>
        <v>53.85</v>
      </c>
      <c r="S44" s="17">
        <f t="shared" si="12"/>
        <v>299943.76</v>
      </c>
      <c r="T44" s="31"/>
      <c r="U44">
        <f>KG!X44</f>
        <v>20</v>
      </c>
      <c r="V44" s="79"/>
      <c r="W44" s="36"/>
      <c r="X44" s="36">
        <f t="shared" si="13"/>
        <v>-53.85</v>
      </c>
      <c r="Y44" s="40" t="e">
        <f t="shared" si="14"/>
        <v>#DIV/0!</v>
      </c>
      <c r="Z44" s="76"/>
      <c r="AA44" s="36">
        <v>215.6225</v>
      </c>
      <c r="AB44" s="36">
        <f t="shared" si="15"/>
        <v>2.3413043478260871</v>
      </c>
      <c r="AC44" s="36">
        <f t="shared" si="16"/>
        <v>92.09503249767873</v>
      </c>
      <c r="AD44" s="76">
        <f>KG!AG44</f>
        <v>5680</v>
      </c>
      <c r="AE44" s="31">
        <f t="shared" si="17"/>
        <v>1224735.8</v>
      </c>
    </row>
    <row r="45" spans="1:31">
      <c r="A45" s="12">
        <f>KG!A45</f>
        <v>41</v>
      </c>
      <c r="B45" s="42">
        <f>KG!B45</f>
        <v>1103010</v>
      </c>
      <c r="C45" s="19">
        <f>KG!C45</f>
        <v>13584</v>
      </c>
      <c r="D45" s="13" t="str">
        <f>KG!D45</f>
        <v>Кофе MacCoffee Strong 3 in 1 20*20*18 gr</v>
      </c>
      <c r="E45" s="14">
        <v>124</v>
      </c>
      <c r="F45" s="14">
        <f t="shared" si="6"/>
        <v>6.2</v>
      </c>
      <c r="G45" s="14">
        <v>37696</v>
      </c>
      <c r="H45" s="14">
        <v>226</v>
      </c>
      <c r="I45" s="14">
        <f t="shared" si="7"/>
        <v>11.3</v>
      </c>
      <c r="J45" s="14">
        <v>67466.720000000001</v>
      </c>
      <c r="K45" s="14">
        <v>60</v>
      </c>
      <c r="L45" s="14">
        <f t="shared" si="8"/>
        <v>3</v>
      </c>
      <c r="M45" s="14">
        <v>16963.2</v>
      </c>
      <c r="N45" s="14">
        <v>11</v>
      </c>
      <c r="O45" s="14">
        <f t="shared" si="9"/>
        <v>0.55000000000000004</v>
      </c>
      <c r="P45" s="14">
        <v>3164.64</v>
      </c>
      <c r="Q45" s="16">
        <f t="shared" si="10"/>
        <v>421</v>
      </c>
      <c r="R45" s="16">
        <f t="shared" si="11"/>
        <v>21.05</v>
      </c>
      <c r="S45" s="17">
        <f t="shared" si="12"/>
        <v>125290.56</v>
      </c>
      <c r="T45" s="31"/>
      <c r="U45">
        <f>KG!X45</f>
        <v>20</v>
      </c>
      <c r="V45" s="79"/>
      <c r="W45" s="36"/>
      <c r="X45" s="36">
        <f t="shared" si="13"/>
        <v>-21.05</v>
      </c>
      <c r="Y45" s="40" t="e">
        <f t="shared" si="14"/>
        <v>#DIV/0!</v>
      </c>
      <c r="Z45" s="76"/>
      <c r="AA45" s="36">
        <v>138.4325</v>
      </c>
      <c r="AB45" s="36">
        <f t="shared" si="15"/>
        <v>0.91521739130434787</v>
      </c>
      <c r="AC45" s="36">
        <f t="shared" si="16"/>
        <v>151.25641330166272</v>
      </c>
      <c r="AD45" s="76">
        <f>KG!AG45</f>
        <v>6080</v>
      </c>
      <c r="AE45" s="31">
        <f t="shared" si="17"/>
        <v>841669.6</v>
      </c>
    </row>
    <row r="46" spans="1:31">
      <c r="A46" s="12">
        <f>KG!A46</f>
        <v>42</v>
      </c>
      <c r="B46" s="42">
        <f>KG!B46</f>
        <v>1101516</v>
      </c>
      <c r="C46" s="19">
        <f>KG!C46</f>
        <v>14540</v>
      </c>
      <c r="D46" s="13" t="str">
        <f>KG!D46</f>
        <v>Компл. 50 шт.МacCoffee Express 240 мл. (20*50 cup)</v>
      </c>
      <c r="E46" s="14">
        <v>0</v>
      </c>
      <c r="F46" s="14">
        <f t="shared" si="6"/>
        <v>0</v>
      </c>
      <c r="G46" s="14">
        <v>0</v>
      </c>
      <c r="H46" s="14">
        <v>1</v>
      </c>
      <c r="I46" s="14">
        <f t="shared" si="7"/>
        <v>0.05</v>
      </c>
      <c r="J46" s="14">
        <v>381</v>
      </c>
      <c r="K46" s="14">
        <v>0</v>
      </c>
      <c r="L46" s="14">
        <f t="shared" si="8"/>
        <v>0</v>
      </c>
      <c r="M46" s="14">
        <v>0</v>
      </c>
      <c r="N46" s="14">
        <v>3</v>
      </c>
      <c r="O46" s="14">
        <f t="shared" si="9"/>
        <v>0.15</v>
      </c>
      <c r="P46" s="14">
        <v>1143</v>
      </c>
      <c r="Q46" s="16">
        <f t="shared" si="10"/>
        <v>4</v>
      </c>
      <c r="R46" s="16">
        <f t="shared" si="11"/>
        <v>0.2</v>
      </c>
      <c r="S46" s="17">
        <f t="shared" si="12"/>
        <v>1524</v>
      </c>
      <c r="T46" s="31"/>
      <c r="U46">
        <f>KG!X46</f>
        <v>20</v>
      </c>
      <c r="V46" s="79"/>
      <c r="W46" s="36"/>
      <c r="X46" s="36">
        <f t="shared" si="13"/>
        <v>-0.2</v>
      </c>
      <c r="Y46" s="40" t="e">
        <f t="shared" si="14"/>
        <v>#DIV/0!</v>
      </c>
      <c r="Z46" s="76"/>
      <c r="AA46" s="36">
        <v>10.35</v>
      </c>
      <c r="AB46" s="36">
        <f t="shared" si="15"/>
        <v>8.6956521739130436E-3</v>
      </c>
      <c r="AC46" s="36">
        <f t="shared" si="16"/>
        <v>1190.25</v>
      </c>
      <c r="AD46" s="76">
        <f>KG!AG46</f>
        <v>7620</v>
      </c>
      <c r="AE46" s="31">
        <f t="shared" si="17"/>
        <v>78867</v>
      </c>
    </row>
    <row r="47" spans="1:31">
      <c r="A47" s="12">
        <f>KG!A47</f>
        <v>43</v>
      </c>
      <c r="B47" s="42">
        <f>KG!B47</f>
        <v>1106015</v>
      </c>
      <c r="C47" s="19">
        <f>KG!C47</f>
        <v>13589</v>
      </c>
      <c r="D47" s="13" t="str">
        <f>KG!D47</f>
        <v>Чай MacTea 3 in 1 10*100*18 gr</v>
      </c>
      <c r="E47" s="14">
        <v>0</v>
      </c>
      <c r="F47" s="14">
        <f t="shared" si="6"/>
        <v>0</v>
      </c>
      <c r="G47" s="14">
        <v>0</v>
      </c>
      <c r="H47" s="14">
        <v>273</v>
      </c>
      <c r="I47" s="14">
        <f t="shared" si="7"/>
        <v>27.3</v>
      </c>
      <c r="J47" s="14">
        <v>406812.8</v>
      </c>
      <c r="K47" s="14">
        <v>3</v>
      </c>
      <c r="L47" s="14">
        <f t="shared" si="8"/>
        <v>0.3</v>
      </c>
      <c r="M47" s="14">
        <v>4332</v>
      </c>
      <c r="N47" s="14">
        <v>36</v>
      </c>
      <c r="O47" s="14">
        <f t="shared" si="9"/>
        <v>3.6</v>
      </c>
      <c r="P47" s="14">
        <v>52789.599999999999</v>
      </c>
      <c r="Q47" s="16">
        <f t="shared" si="10"/>
        <v>312</v>
      </c>
      <c r="R47" s="16">
        <f t="shared" si="11"/>
        <v>31.2</v>
      </c>
      <c r="S47" s="17">
        <f t="shared" si="12"/>
        <v>463934.39999999997</v>
      </c>
      <c r="T47" s="31"/>
      <c r="U47">
        <f>KG!X47</f>
        <v>10</v>
      </c>
      <c r="V47" s="79"/>
      <c r="W47" s="36"/>
      <c r="X47" s="36">
        <f t="shared" si="13"/>
        <v>-31.2</v>
      </c>
      <c r="Y47" s="40" t="e">
        <f t="shared" si="14"/>
        <v>#DIV/0!</v>
      </c>
      <c r="Z47" s="76"/>
      <c r="AA47" s="36">
        <v>87.965999999999994</v>
      </c>
      <c r="AB47" s="36">
        <f t="shared" si="15"/>
        <v>1.3565217391304347</v>
      </c>
      <c r="AC47" s="36">
        <f t="shared" si="16"/>
        <v>64.846730769230774</v>
      </c>
      <c r="AD47" s="76">
        <f>KG!AG47</f>
        <v>15200</v>
      </c>
      <c r="AE47" s="31">
        <f t="shared" si="17"/>
        <v>1337083.2</v>
      </c>
    </row>
    <row r="48" spans="1:31">
      <c r="A48" s="12">
        <f>KG!A48</f>
        <v>44</v>
      </c>
      <c r="B48" s="42">
        <f>KG!B48</f>
        <v>1106010</v>
      </c>
      <c r="C48" s="19">
        <f>KG!C48</f>
        <v>13588</v>
      </c>
      <c r="D48" s="13" t="str">
        <f>KG!D48</f>
        <v>Чай MacTea 3 in 1 50*20*18 gr</v>
      </c>
      <c r="E48" s="14">
        <v>1883</v>
      </c>
      <c r="F48" s="14">
        <f t="shared" si="6"/>
        <v>37.659999999999997</v>
      </c>
      <c r="G48" s="14">
        <v>572432</v>
      </c>
      <c r="H48" s="14">
        <v>2320</v>
      </c>
      <c r="I48" s="14">
        <f t="shared" si="7"/>
        <v>46.4</v>
      </c>
      <c r="J48" s="14">
        <v>690393.12</v>
      </c>
      <c r="K48" s="14">
        <v>5324</v>
      </c>
      <c r="L48" s="14">
        <f t="shared" si="8"/>
        <v>106.48</v>
      </c>
      <c r="M48" s="14">
        <v>1505222.56</v>
      </c>
      <c r="N48" s="14">
        <v>174</v>
      </c>
      <c r="O48" s="14">
        <f t="shared" si="9"/>
        <v>3.48</v>
      </c>
      <c r="P48" s="14">
        <v>51117.599999999999</v>
      </c>
      <c r="Q48" s="16">
        <f t="shared" si="10"/>
        <v>9701</v>
      </c>
      <c r="R48" s="16">
        <f t="shared" si="11"/>
        <v>194.02</v>
      </c>
      <c r="S48" s="17">
        <f t="shared" si="12"/>
        <v>2819165.2800000003</v>
      </c>
      <c r="T48" s="31"/>
      <c r="U48">
        <f>KG!X48</f>
        <v>50</v>
      </c>
      <c r="V48" s="79"/>
      <c r="W48" s="36"/>
      <c r="X48" s="36">
        <f t="shared" si="13"/>
        <v>-194.02</v>
      </c>
      <c r="Y48" s="40" t="e">
        <f t="shared" si="14"/>
        <v>#DIV/0!</v>
      </c>
      <c r="Z48" s="76"/>
      <c r="AA48" s="36">
        <v>545.88</v>
      </c>
      <c r="AB48" s="36">
        <f t="shared" si="15"/>
        <v>8.4356521739130432</v>
      </c>
      <c r="AC48" s="36">
        <f t="shared" si="16"/>
        <v>64.711060715390161</v>
      </c>
      <c r="AD48" s="76">
        <f>KG!AG48</f>
        <v>15200</v>
      </c>
      <c r="AE48" s="31">
        <f t="shared" si="17"/>
        <v>8297376</v>
      </c>
    </row>
    <row r="49" spans="1:31">
      <c r="A49" s="12">
        <f>KG!A49</f>
        <v>45</v>
      </c>
      <c r="B49" s="42">
        <f>KG!B49</f>
        <v>1106510</v>
      </c>
      <c r="C49" s="19">
        <f>KG!C49</f>
        <v>13694</v>
      </c>
      <c r="D49" s="13" t="str">
        <f>KG!D49</f>
        <v>Чай MacTea Blackcurrant 50*20* 16 gr-18 gr</v>
      </c>
      <c r="E49" s="14">
        <v>132</v>
      </c>
      <c r="F49" s="14">
        <f t="shared" si="6"/>
        <v>2.64</v>
      </c>
      <c r="G49" s="14">
        <v>40128.18</v>
      </c>
      <c r="H49" s="14">
        <v>303</v>
      </c>
      <c r="I49" s="14">
        <f t="shared" si="7"/>
        <v>6.06</v>
      </c>
      <c r="J49" s="14">
        <v>90418.72</v>
      </c>
      <c r="K49" s="14">
        <v>136</v>
      </c>
      <c r="L49" s="14">
        <f t="shared" si="8"/>
        <v>2.72</v>
      </c>
      <c r="M49" s="14">
        <v>38471.199999999997</v>
      </c>
      <c r="N49" s="14">
        <v>18</v>
      </c>
      <c r="O49" s="14">
        <f t="shared" si="9"/>
        <v>0.36</v>
      </c>
      <c r="P49" s="14">
        <v>5231.84</v>
      </c>
      <c r="Q49" s="16">
        <f t="shared" si="10"/>
        <v>589</v>
      </c>
      <c r="R49" s="16">
        <f t="shared" si="11"/>
        <v>11.78</v>
      </c>
      <c r="S49" s="17">
        <f t="shared" si="12"/>
        <v>174249.93999999997</v>
      </c>
      <c r="T49" s="31"/>
      <c r="U49">
        <f>KG!X49</f>
        <v>50</v>
      </c>
      <c r="V49" s="79"/>
      <c r="W49" s="36"/>
      <c r="X49" s="36">
        <f t="shared" si="13"/>
        <v>-11.78</v>
      </c>
      <c r="Y49" s="40" t="e">
        <f t="shared" si="14"/>
        <v>#DIV/0!</v>
      </c>
      <c r="Z49" s="76"/>
      <c r="AA49" s="36">
        <v>52.948</v>
      </c>
      <c r="AB49" s="36">
        <f t="shared" si="15"/>
        <v>0.51217391304347826</v>
      </c>
      <c r="AC49" s="36">
        <f t="shared" si="16"/>
        <v>103.37894736842105</v>
      </c>
      <c r="AD49" s="76">
        <f>KG!AG49</f>
        <v>15200</v>
      </c>
      <c r="AE49" s="31">
        <f t="shared" si="17"/>
        <v>804809.6</v>
      </c>
    </row>
    <row r="50" spans="1:31">
      <c r="A50" s="12">
        <f>KG!A50</f>
        <v>46</v>
      </c>
      <c r="B50" s="42">
        <f>KG!B50</f>
        <v>1106520</v>
      </c>
      <c r="C50" s="19">
        <f>KG!C50</f>
        <v>13590</v>
      </c>
      <c r="D50" s="13" t="str">
        <f>KG!D50</f>
        <v>Чай MacTea Lemon 50*20*1 16 gr-18 gr</v>
      </c>
      <c r="E50" s="14">
        <v>128</v>
      </c>
      <c r="F50" s="14">
        <f t="shared" si="6"/>
        <v>2.56</v>
      </c>
      <c r="G50" s="14">
        <v>38912</v>
      </c>
      <c r="H50" s="14">
        <v>279</v>
      </c>
      <c r="I50" s="14">
        <f t="shared" si="7"/>
        <v>5.58</v>
      </c>
      <c r="J50" s="14">
        <v>83165.279999999999</v>
      </c>
      <c r="K50" s="14">
        <v>201</v>
      </c>
      <c r="L50" s="14">
        <f t="shared" si="8"/>
        <v>4.0199999999999996</v>
      </c>
      <c r="M50" s="14">
        <v>56848</v>
      </c>
      <c r="N50" s="14">
        <v>26</v>
      </c>
      <c r="O50" s="14">
        <f t="shared" si="9"/>
        <v>0.52</v>
      </c>
      <c r="P50" s="14">
        <v>7651.68</v>
      </c>
      <c r="Q50" s="16">
        <f t="shared" si="10"/>
        <v>634</v>
      </c>
      <c r="R50" s="16">
        <f t="shared" si="11"/>
        <v>12.68</v>
      </c>
      <c r="S50" s="17">
        <f t="shared" si="12"/>
        <v>186576.96</v>
      </c>
      <c r="T50" s="31"/>
      <c r="U50">
        <f>KG!X50</f>
        <v>50</v>
      </c>
      <c r="V50" s="79"/>
      <c r="W50" s="36"/>
      <c r="X50" s="36">
        <f t="shared" si="13"/>
        <v>-12.68</v>
      </c>
      <c r="Y50" s="40" t="e">
        <f t="shared" si="14"/>
        <v>#DIV/0!</v>
      </c>
      <c r="Z50" s="76"/>
      <c r="AA50" s="36">
        <v>24.069000000000003</v>
      </c>
      <c r="AB50" s="36">
        <f t="shared" si="15"/>
        <v>0.55130434782608695</v>
      </c>
      <c r="AC50" s="36">
        <f t="shared" si="16"/>
        <v>43.658280757097799</v>
      </c>
      <c r="AD50" s="76">
        <f>KG!AG50</f>
        <v>15200</v>
      </c>
      <c r="AE50" s="31">
        <f t="shared" si="17"/>
        <v>365848.80000000005</v>
      </c>
    </row>
    <row r="51" spans="1:31">
      <c r="A51" s="12">
        <f>KG!A51</f>
        <v>47</v>
      </c>
      <c r="B51" s="42">
        <f>KG!B51</f>
        <v>1106530</v>
      </c>
      <c r="C51" s="19">
        <f>KG!C51</f>
        <v>13591</v>
      </c>
      <c r="D51" s="13" t="str">
        <f>KG!D51</f>
        <v>Чай MacTea Raspberry 50*20* 16 gr-18 gr</v>
      </c>
      <c r="E51" s="14">
        <v>147</v>
      </c>
      <c r="F51" s="14">
        <f t="shared" si="6"/>
        <v>2.94</v>
      </c>
      <c r="G51" s="14">
        <v>44688.06</v>
      </c>
      <c r="H51" s="14">
        <v>314</v>
      </c>
      <c r="I51" s="14">
        <f t="shared" si="7"/>
        <v>6.28</v>
      </c>
      <c r="J51" s="14">
        <v>93765.759999999995</v>
      </c>
      <c r="K51" s="14">
        <v>146</v>
      </c>
      <c r="L51" s="14">
        <f t="shared" si="8"/>
        <v>2.92</v>
      </c>
      <c r="M51" s="14">
        <v>41298.400000000001</v>
      </c>
      <c r="N51" s="14">
        <v>18</v>
      </c>
      <c r="O51" s="14">
        <f t="shared" si="9"/>
        <v>0.36</v>
      </c>
      <c r="P51" s="14">
        <v>5247.04</v>
      </c>
      <c r="Q51" s="16">
        <f t="shared" si="10"/>
        <v>625</v>
      </c>
      <c r="R51" s="16">
        <f t="shared" si="11"/>
        <v>12.5</v>
      </c>
      <c r="S51" s="17">
        <f t="shared" si="12"/>
        <v>184999.26</v>
      </c>
      <c r="T51" s="31"/>
      <c r="U51">
        <f>KG!X51</f>
        <v>50</v>
      </c>
      <c r="V51" s="79"/>
      <c r="W51" s="36"/>
      <c r="X51" s="36">
        <f t="shared" si="13"/>
        <v>-12.5</v>
      </c>
      <c r="Y51" s="40" t="e">
        <f t="shared" si="14"/>
        <v>#DIV/0!</v>
      </c>
      <c r="Z51" s="76"/>
      <c r="AA51" s="36">
        <v>92.433999999999997</v>
      </c>
      <c r="AB51" s="36">
        <f t="shared" si="15"/>
        <v>0.54347826086956519</v>
      </c>
      <c r="AC51" s="36">
        <f t="shared" si="16"/>
        <v>170.07856000000001</v>
      </c>
      <c r="AD51" s="76">
        <f>KG!AG51</f>
        <v>15200</v>
      </c>
      <c r="AE51" s="31">
        <f t="shared" si="17"/>
        <v>1404996.8</v>
      </c>
    </row>
    <row r="52" spans="1:31">
      <c r="A52" s="12">
        <f>KG!A52</f>
        <v>48</v>
      </c>
      <c r="B52" s="42">
        <f>KG!B52</f>
        <v>1202085</v>
      </c>
      <c r="C52" s="19">
        <f>KG!C52</f>
        <v>28578</v>
      </c>
      <c r="D52" s="13" t="str">
        <f>KG!D52</f>
        <v>MacCoffee Gold 12*90 gr Jar RU</v>
      </c>
      <c r="E52" s="14">
        <v>35</v>
      </c>
      <c r="F52" s="14">
        <f t="shared" si="6"/>
        <v>2.9166666666666665</v>
      </c>
      <c r="G52" s="14">
        <v>12775</v>
      </c>
      <c r="H52" s="14">
        <v>106</v>
      </c>
      <c r="I52" s="14">
        <f t="shared" si="7"/>
        <v>8.8333333333333339</v>
      </c>
      <c r="J52" s="14">
        <v>38197.25</v>
      </c>
      <c r="K52" s="14">
        <v>1</v>
      </c>
      <c r="L52" s="14">
        <f t="shared" si="8"/>
        <v>8.3333333333333329E-2</v>
      </c>
      <c r="M52" s="14">
        <v>365</v>
      </c>
      <c r="N52" s="14">
        <v>5</v>
      </c>
      <c r="O52" s="14">
        <f t="shared" si="9"/>
        <v>0.41666666666666669</v>
      </c>
      <c r="P52" s="14">
        <v>1839.6</v>
      </c>
      <c r="Q52" s="16">
        <f t="shared" si="10"/>
        <v>147</v>
      </c>
      <c r="R52" s="16">
        <f t="shared" si="11"/>
        <v>12.25</v>
      </c>
      <c r="S52" s="17">
        <f t="shared" si="12"/>
        <v>53176.85</v>
      </c>
      <c r="T52" s="31"/>
      <c r="U52">
        <f>KG!X52</f>
        <v>12</v>
      </c>
      <c r="V52" s="79"/>
      <c r="W52" s="36"/>
      <c r="X52" s="36">
        <f t="shared" si="13"/>
        <v>-12.25</v>
      </c>
      <c r="Y52" s="40" t="e">
        <f t="shared" si="14"/>
        <v>#DIV/0!</v>
      </c>
      <c r="Z52" s="76"/>
      <c r="AA52" s="36">
        <v>110.33333333333333</v>
      </c>
      <c r="AB52" s="36">
        <f t="shared" si="15"/>
        <v>0.53260869565217395</v>
      </c>
      <c r="AC52" s="36">
        <f t="shared" si="16"/>
        <v>207.15646258503398</v>
      </c>
      <c r="AD52" s="76">
        <f>KG!AG52</f>
        <v>4380</v>
      </c>
      <c r="AE52" s="31">
        <f t="shared" si="17"/>
        <v>483260</v>
      </c>
    </row>
    <row r="53" spans="1:31">
      <c r="A53" s="12">
        <f>KG!A53</f>
        <v>49</v>
      </c>
      <c r="B53" s="42">
        <f>KG!B53</f>
        <v>1202235</v>
      </c>
      <c r="C53" s="19">
        <f>KG!C53</f>
        <v>28579</v>
      </c>
      <c r="D53" s="13" t="str">
        <f>KG!D53</f>
        <v>MacCoffee Arabica 12*90 gr Jar RU</v>
      </c>
      <c r="E53" s="14">
        <v>24</v>
      </c>
      <c r="F53" s="14">
        <f t="shared" si="6"/>
        <v>2</v>
      </c>
      <c r="G53" s="14">
        <v>8760</v>
      </c>
      <c r="H53" s="14">
        <v>90</v>
      </c>
      <c r="I53" s="14">
        <f t="shared" si="7"/>
        <v>7.5</v>
      </c>
      <c r="J53" s="14">
        <v>32433.9</v>
      </c>
      <c r="K53" s="14">
        <v>1</v>
      </c>
      <c r="L53" s="14">
        <f t="shared" si="8"/>
        <v>8.3333333333333329E-2</v>
      </c>
      <c r="M53" s="14">
        <v>365</v>
      </c>
      <c r="N53" s="14">
        <v>5</v>
      </c>
      <c r="O53" s="14">
        <f t="shared" si="9"/>
        <v>0.41666666666666669</v>
      </c>
      <c r="P53" s="14">
        <v>1814.05</v>
      </c>
      <c r="Q53" s="16">
        <f t="shared" si="10"/>
        <v>120</v>
      </c>
      <c r="R53" s="16">
        <f t="shared" si="11"/>
        <v>10</v>
      </c>
      <c r="S53" s="17">
        <f t="shared" si="12"/>
        <v>43372.950000000004</v>
      </c>
      <c r="T53" s="31"/>
      <c r="U53">
        <f>KG!X53</f>
        <v>12</v>
      </c>
      <c r="V53" s="79"/>
      <c r="W53" s="36"/>
      <c r="X53" s="36">
        <f t="shared" si="13"/>
        <v>-10</v>
      </c>
      <c r="Y53" s="40" t="e">
        <f t="shared" si="14"/>
        <v>#DIV/0!</v>
      </c>
      <c r="Z53" s="76"/>
      <c r="AA53" s="36">
        <v>167.33333333333334</v>
      </c>
      <c r="AB53" s="36">
        <f t="shared" si="15"/>
        <v>0.43478260869565216</v>
      </c>
      <c r="AC53" s="36">
        <f t="shared" si="16"/>
        <v>384.86666666666667</v>
      </c>
      <c r="AD53" s="76">
        <f>KG!AG53</f>
        <v>4380</v>
      </c>
      <c r="AE53" s="31">
        <f t="shared" si="17"/>
        <v>732920</v>
      </c>
    </row>
    <row r="54" spans="1:31">
      <c r="A54" s="12">
        <f>KG!A54</f>
        <v>50</v>
      </c>
      <c r="B54" s="42">
        <f>KG!B54</f>
        <v>1202090</v>
      </c>
      <c r="C54" s="19">
        <f>KG!C54</f>
        <v>33100</v>
      </c>
      <c r="D54" s="13" t="str">
        <f>KG!D54</f>
        <v>MacCoffee Gold Stick 12*30*1,8 gr</v>
      </c>
      <c r="E54" s="14">
        <v>42</v>
      </c>
      <c r="F54" s="14">
        <f t="shared" si="6"/>
        <v>3.5</v>
      </c>
      <c r="G54" s="14">
        <v>15750</v>
      </c>
      <c r="H54" s="14">
        <v>149</v>
      </c>
      <c r="I54" s="14">
        <f t="shared" si="7"/>
        <v>12.416666666666666</v>
      </c>
      <c r="J54" s="14">
        <v>55357.5</v>
      </c>
      <c r="K54" s="14">
        <v>0</v>
      </c>
      <c r="L54" s="14">
        <f t="shared" si="8"/>
        <v>0</v>
      </c>
      <c r="M54" s="14">
        <v>0</v>
      </c>
      <c r="N54" s="14">
        <v>35</v>
      </c>
      <c r="O54" s="14">
        <f t="shared" si="9"/>
        <v>2.9166666666666665</v>
      </c>
      <c r="P54" s="14">
        <v>12626.25</v>
      </c>
      <c r="Q54" s="16">
        <f t="shared" si="10"/>
        <v>226</v>
      </c>
      <c r="R54" s="16">
        <f t="shared" si="11"/>
        <v>18.833333333333332</v>
      </c>
      <c r="S54" s="17">
        <f t="shared" si="12"/>
        <v>83733.75</v>
      </c>
      <c r="T54" s="31"/>
      <c r="U54">
        <f>KG!X54</f>
        <v>12</v>
      </c>
      <c r="V54" s="79"/>
      <c r="W54" s="36"/>
      <c r="X54" s="36">
        <f t="shared" si="13"/>
        <v>-18.833333333333332</v>
      </c>
      <c r="Y54" s="40" t="e">
        <f t="shared" si="14"/>
        <v>#DIV/0!</v>
      </c>
      <c r="Z54" s="76"/>
      <c r="AA54" s="36">
        <v>106</v>
      </c>
      <c r="AB54" s="36">
        <f t="shared" si="15"/>
        <v>0.8188405797101449</v>
      </c>
      <c r="AC54" s="36">
        <f t="shared" si="16"/>
        <v>129.45132743362834</v>
      </c>
      <c r="AD54" s="76">
        <f>KG!AG54</f>
        <v>4500</v>
      </c>
      <c r="AE54" s="31">
        <f t="shared" si="17"/>
        <v>477000</v>
      </c>
    </row>
    <row r="55" spans="1:31">
      <c r="A55" s="12">
        <f>KG!A55</f>
        <v>51</v>
      </c>
      <c r="B55" s="42">
        <f>KG!B55</f>
        <v>1103760</v>
      </c>
      <c r="C55" s="19">
        <f>KG!C55</f>
        <v>34535</v>
      </c>
      <c r="D55" s="13" t="str">
        <f>KG!D55</f>
        <v>MacCoffee Di Torino Salted Caramel 20*20*25,5 gr</v>
      </c>
      <c r="E55" s="14">
        <v>294</v>
      </c>
      <c r="F55" s="14">
        <f t="shared" si="6"/>
        <v>14.7</v>
      </c>
      <c r="G55" s="14">
        <v>127597.12</v>
      </c>
      <c r="H55" s="14">
        <v>647</v>
      </c>
      <c r="I55" s="14">
        <f t="shared" si="7"/>
        <v>32.35</v>
      </c>
      <c r="J55" s="14">
        <v>277260.90000000002</v>
      </c>
      <c r="K55" s="14">
        <v>41</v>
      </c>
      <c r="L55" s="14">
        <f t="shared" si="8"/>
        <v>2.0499999999999998</v>
      </c>
      <c r="M55" s="14">
        <v>16730.7</v>
      </c>
      <c r="N55" s="14">
        <v>40</v>
      </c>
      <c r="O55" s="14">
        <f t="shared" si="9"/>
        <v>2</v>
      </c>
      <c r="P55" s="14">
        <v>17077.900000000001</v>
      </c>
      <c r="Q55" s="16">
        <f t="shared" si="10"/>
        <v>1022</v>
      </c>
      <c r="R55" s="16">
        <f t="shared" si="11"/>
        <v>51.1</v>
      </c>
      <c r="S55" s="17">
        <f t="shared" si="12"/>
        <v>438666.62000000005</v>
      </c>
      <c r="T55" s="31"/>
      <c r="U55">
        <f>KG!X55</f>
        <v>20</v>
      </c>
      <c r="V55" s="79"/>
      <c r="W55" s="36"/>
      <c r="X55" s="36">
        <f t="shared" si="13"/>
        <v>-51.1</v>
      </c>
      <c r="Y55" s="40" t="e">
        <f t="shared" si="14"/>
        <v>#DIV/0!</v>
      </c>
      <c r="Z55" s="76"/>
      <c r="AA55" s="36">
        <v>557.70000000000005</v>
      </c>
      <c r="AB55" s="36">
        <f t="shared" si="15"/>
        <v>2.2217391304347829</v>
      </c>
      <c r="AC55" s="36">
        <f t="shared" si="16"/>
        <v>251.01956947162427</v>
      </c>
      <c r="AD55" s="76">
        <f>KG!AG55</f>
        <v>8680</v>
      </c>
      <c r="AE55" s="31">
        <f t="shared" si="17"/>
        <v>4840836</v>
      </c>
    </row>
    <row r="56" spans="1:31">
      <c r="A56" s="12">
        <f>KG!A56</f>
        <v>52</v>
      </c>
      <c r="B56" s="42">
        <f>KG!B56</f>
        <v>1101520</v>
      </c>
      <c r="C56" s="19">
        <f>KG!C56</f>
        <v>13686</v>
      </c>
      <c r="D56" s="13" t="str">
        <f>KG!D56</f>
        <v>MacCoffee Milk Coffee Drink Original 24*240 ml</v>
      </c>
      <c r="E56" s="14">
        <v>0</v>
      </c>
      <c r="F56" s="14">
        <f t="shared" si="6"/>
        <v>0</v>
      </c>
      <c r="G56" s="14">
        <v>0</v>
      </c>
      <c r="H56" s="14">
        <v>0</v>
      </c>
      <c r="I56" s="14">
        <f t="shared" si="7"/>
        <v>0</v>
      </c>
      <c r="J56" s="14">
        <v>0</v>
      </c>
      <c r="K56" s="14">
        <v>0</v>
      </c>
      <c r="L56" s="14">
        <f t="shared" si="8"/>
        <v>0</v>
      </c>
      <c r="M56" s="14">
        <v>0</v>
      </c>
      <c r="N56" s="14">
        <v>0</v>
      </c>
      <c r="O56" s="14">
        <f t="shared" si="9"/>
        <v>0</v>
      </c>
      <c r="P56" s="14">
        <v>0</v>
      </c>
      <c r="Q56" s="16">
        <f t="shared" si="10"/>
        <v>0</v>
      </c>
      <c r="R56" s="16">
        <f t="shared" si="11"/>
        <v>0</v>
      </c>
      <c r="S56" s="17">
        <f t="shared" si="12"/>
        <v>0</v>
      </c>
      <c r="T56" s="31"/>
      <c r="U56">
        <f>KG!X56</f>
        <v>24</v>
      </c>
      <c r="V56" s="79"/>
      <c r="W56" s="36"/>
      <c r="X56" s="36">
        <f t="shared" si="13"/>
        <v>0</v>
      </c>
      <c r="Y56" s="40" t="e">
        <f t="shared" si="14"/>
        <v>#DIV/0!</v>
      </c>
      <c r="Z56" s="76"/>
      <c r="AA56" s="36">
        <v>0</v>
      </c>
      <c r="AB56" s="36">
        <f t="shared" si="15"/>
        <v>0</v>
      </c>
      <c r="AC56" s="36">
        <f t="shared" si="16"/>
        <v>0</v>
      </c>
      <c r="AD56" s="76">
        <f>KG!AG56</f>
        <v>2856</v>
      </c>
      <c r="AE56" s="31">
        <f t="shared" si="17"/>
        <v>0</v>
      </c>
    </row>
    <row r="57" spans="1:31">
      <c r="A57" s="12">
        <f>KG!A57</f>
        <v>53</v>
      </c>
      <c r="B57" s="42" t="str">
        <f>KG!B57</f>
        <v xml:space="preserve">12024001   </v>
      </c>
      <c r="C57" s="19">
        <f>KG!C57</f>
        <v>39257</v>
      </c>
      <c r="D57" s="13" t="str">
        <f>KG!D57</f>
        <v>MacCoffee DiTorino Espresso 10*70 gr Pouch</v>
      </c>
      <c r="E57" s="14">
        <v>0</v>
      </c>
      <c r="F57" s="14">
        <f t="shared" si="6"/>
        <v>0</v>
      </c>
      <c r="G57" s="14">
        <v>0</v>
      </c>
      <c r="H57" s="14">
        <v>53</v>
      </c>
      <c r="I57" s="14">
        <f t="shared" si="7"/>
        <v>5.3</v>
      </c>
      <c r="J57" s="14">
        <v>14665.76</v>
      </c>
      <c r="K57" s="14">
        <v>1</v>
      </c>
      <c r="L57" s="14">
        <f t="shared" si="8"/>
        <v>0.1</v>
      </c>
      <c r="M57" s="14">
        <v>284</v>
      </c>
      <c r="N57" s="14">
        <v>3</v>
      </c>
      <c r="O57" s="14">
        <f t="shared" si="9"/>
        <v>0.3</v>
      </c>
      <c r="P57" s="14">
        <v>812.24</v>
      </c>
      <c r="Q57" s="16">
        <f t="shared" si="10"/>
        <v>57</v>
      </c>
      <c r="R57" s="16">
        <f t="shared" si="11"/>
        <v>5.7</v>
      </c>
      <c r="S57" s="17">
        <f t="shared" si="12"/>
        <v>15762</v>
      </c>
      <c r="T57" s="31"/>
      <c r="U57">
        <f>KG!X57</f>
        <v>10</v>
      </c>
      <c r="V57" s="79"/>
      <c r="W57" s="36"/>
      <c r="X57" s="36">
        <f t="shared" si="13"/>
        <v>-5.7</v>
      </c>
      <c r="Y57" s="40" t="e">
        <f t="shared" si="14"/>
        <v>#DIV/0!</v>
      </c>
      <c r="Z57" s="76"/>
      <c r="AA57" s="36">
        <v>97.1</v>
      </c>
      <c r="AB57" s="36">
        <f t="shared" si="15"/>
        <v>0.24782608695652175</v>
      </c>
      <c r="AC57" s="36">
        <f t="shared" si="16"/>
        <v>391.80701754385962</v>
      </c>
      <c r="AD57" s="76">
        <f>KG!AG57</f>
        <v>2840</v>
      </c>
      <c r="AE57" s="31">
        <f t="shared" si="17"/>
        <v>275764</v>
      </c>
    </row>
    <row r="58" spans="1:31">
      <c r="A58" s="12">
        <f>KG!A58</f>
        <v>54</v>
      </c>
      <c r="B58" s="42">
        <f>KG!B58</f>
        <v>12024002</v>
      </c>
      <c r="C58" s="19">
        <f>KG!C58</f>
        <v>39258</v>
      </c>
      <c r="D58" s="13" t="str">
        <f>KG!D58</f>
        <v>MacCoffee DiTorino Espresso 6*90 gr Jar</v>
      </c>
      <c r="E58" s="14">
        <v>0</v>
      </c>
      <c r="F58" s="14">
        <f t="shared" si="6"/>
        <v>0</v>
      </c>
      <c r="G58" s="14">
        <v>0</v>
      </c>
      <c r="H58" s="14">
        <v>29</v>
      </c>
      <c r="I58" s="14">
        <f t="shared" si="7"/>
        <v>4.833333333333333</v>
      </c>
      <c r="J58" s="14">
        <v>10439</v>
      </c>
      <c r="K58" s="14">
        <v>1</v>
      </c>
      <c r="L58" s="14">
        <f t="shared" si="8"/>
        <v>0.16666666666666666</v>
      </c>
      <c r="M58" s="14">
        <v>365</v>
      </c>
      <c r="N58" s="14">
        <v>1</v>
      </c>
      <c r="O58" s="14">
        <f t="shared" si="9"/>
        <v>0.16666666666666666</v>
      </c>
      <c r="P58" s="14">
        <v>365</v>
      </c>
      <c r="Q58" s="16">
        <f t="shared" si="10"/>
        <v>31</v>
      </c>
      <c r="R58" s="16">
        <f t="shared" si="11"/>
        <v>5.166666666666667</v>
      </c>
      <c r="S58" s="17">
        <f t="shared" si="12"/>
        <v>11169</v>
      </c>
      <c r="T58" s="31"/>
      <c r="U58">
        <f>KG!X58</f>
        <v>6</v>
      </c>
      <c r="V58" s="79"/>
      <c r="W58" s="36"/>
      <c r="X58" s="36">
        <f t="shared" si="13"/>
        <v>-5.166666666666667</v>
      </c>
      <c r="Y58" s="40" t="e">
        <f t="shared" si="14"/>
        <v>#DIV/0!</v>
      </c>
      <c r="Z58" s="76"/>
      <c r="AA58" s="36">
        <v>95.833333333333329</v>
      </c>
      <c r="AB58" s="36">
        <f t="shared" si="15"/>
        <v>0.22463768115942032</v>
      </c>
      <c r="AC58" s="36">
        <f t="shared" si="16"/>
        <v>426.61290322580641</v>
      </c>
      <c r="AD58" s="76">
        <f>KG!AG58</f>
        <v>2190</v>
      </c>
      <c r="AE58" s="31">
        <f t="shared" si="17"/>
        <v>209875</v>
      </c>
    </row>
    <row r="59" spans="1:31">
      <c r="A59" s="124" t="s">
        <v>15</v>
      </c>
      <c r="B59" s="125"/>
      <c r="C59" s="125"/>
      <c r="D59" s="125"/>
      <c r="E59" s="21">
        <f>SUM(E5:E58)</f>
        <v>17846</v>
      </c>
      <c r="F59" s="21">
        <f t="shared" ref="F59:R59" si="18">SUM(F5:F58)</f>
        <v>809.12571428571425</v>
      </c>
      <c r="G59" s="21">
        <f t="shared" si="18"/>
        <v>5087251.68</v>
      </c>
      <c r="H59" s="21">
        <f t="shared" si="18"/>
        <v>23459.27</v>
      </c>
      <c r="I59" s="21">
        <f t="shared" si="18"/>
        <v>1081.3581904761902</v>
      </c>
      <c r="J59" s="21">
        <f t="shared" si="18"/>
        <v>8275564.9300000025</v>
      </c>
      <c r="K59" s="21">
        <f t="shared" si="18"/>
        <v>28088</v>
      </c>
      <c r="L59" s="21">
        <f t="shared" si="18"/>
        <v>853.06261904761902</v>
      </c>
      <c r="M59" s="21">
        <f t="shared" si="18"/>
        <v>9614399.3800000008</v>
      </c>
      <c r="N59" s="21">
        <f t="shared" si="18"/>
        <v>4411</v>
      </c>
      <c r="O59" s="21">
        <f t="shared" si="18"/>
        <v>288.92761904761915</v>
      </c>
      <c r="P59" s="21">
        <f t="shared" si="18"/>
        <v>1073983.4000000001</v>
      </c>
      <c r="Q59" s="21">
        <f t="shared" si="18"/>
        <v>73804.27</v>
      </c>
      <c r="R59" s="21">
        <f t="shared" si="18"/>
        <v>3032.4741428571424</v>
      </c>
      <c r="S59" s="21">
        <f>SUM(S5:S58)</f>
        <v>24051199.390000008</v>
      </c>
      <c r="T59" s="31"/>
      <c r="U59" s="18"/>
      <c r="V59" s="31"/>
      <c r="W59" s="87">
        <f>SUM(W5:W51)</f>
        <v>0</v>
      </c>
      <c r="X59" s="87">
        <f>SUM(X5:X51)</f>
        <v>-2929.4241428571427</v>
      </c>
      <c r="Y59" s="64" t="e">
        <f>R59/W59*100%</f>
        <v>#DIV/0!</v>
      </c>
      <c r="AA59" s="44">
        <f>SUM(AA5:AA58)</f>
        <v>12228.983750000003</v>
      </c>
      <c r="AB59" s="44">
        <f>SUM(AB5:AB58)</f>
        <v>131.84670186335401</v>
      </c>
      <c r="AC59" s="56">
        <f>AA59/AB59</f>
        <v>92.75153323648648</v>
      </c>
    </row>
    <row r="60" spans="1:31">
      <c r="A60" s="127" t="s">
        <v>16</v>
      </c>
      <c r="B60" s="128"/>
      <c r="C60" s="128"/>
      <c r="D60" s="128"/>
      <c r="E60" s="22"/>
      <c r="F60" s="23"/>
      <c r="G60" s="24">
        <v>8425000</v>
      </c>
      <c r="H60" s="25"/>
      <c r="I60" s="25"/>
      <c r="J60" s="24">
        <v>13054939</v>
      </c>
      <c r="K60" s="25"/>
      <c r="L60" s="25"/>
      <c r="M60" s="24">
        <v>9589877</v>
      </c>
      <c r="N60" s="25"/>
      <c r="O60" s="25"/>
      <c r="P60" s="24">
        <v>1400000</v>
      </c>
      <c r="Q60" s="25">
        <f>E60+H60+K60+N60</f>
        <v>0</v>
      </c>
      <c r="R60" s="25"/>
      <c r="S60" s="24">
        <f>G60+J60+M60+P60</f>
        <v>32469816</v>
      </c>
      <c r="T60" s="31"/>
      <c r="U60" s="18"/>
      <c r="V60" s="31"/>
    </row>
    <row r="61" spans="1:31">
      <c r="A61" s="129" t="s">
        <v>14</v>
      </c>
      <c r="B61" s="130"/>
      <c r="C61" s="130"/>
      <c r="D61" s="130"/>
      <c r="E61" s="26">
        <f t="shared" ref="E61:Q61" si="19">IF(E60&gt;0,E59/E60,0)</f>
        <v>0</v>
      </c>
      <c r="F61" s="27"/>
      <c r="G61" s="28">
        <f t="shared" si="19"/>
        <v>0.6038280925816023</v>
      </c>
      <c r="H61" s="27">
        <f t="shared" si="19"/>
        <v>0</v>
      </c>
      <c r="I61" s="27"/>
      <c r="J61" s="28">
        <f t="shared" si="19"/>
        <v>0.63390299487420065</v>
      </c>
      <c r="K61" s="27">
        <f t="shared" si="19"/>
        <v>0</v>
      </c>
      <c r="L61" s="27"/>
      <c r="M61" s="28">
        <f t="shared" si="19"/>
        <v>1.0025571110036136</v>
      </c>
      <c r="N61" s="27">
        <f t="shared" si="19"/>
        <v>0</v>
      </c>
      <c r="O61" s="27"/>
      <c r="P61" s="28">
        <f t="shared" si="19"/>
        <v>0.76713100000000012</v>
      </c>
      <c r="Q61" s="29">
        <f t="shared" si="19"/>
        <v>0</v>
      </c>
      <c r="R61" s="29"/>
      <c r="S61" s="30">
        <f>IF(S60&gt;0,S59/S60,0)</f>
        <v>0.74072484395969496</v>
      </c>
      <c r="T61" s="31"/>
      <c r="U61" s="18"/>
      <c r="V61" s="31"/>
    </row>
    <row r="62" spans="1:31">
      <c r="U62" s="1"/>
      <c r="W62" s="31"/>
    </row>
    <row r="63" spans="1:31">
      <c r="J63" s="31"/>
      <c r="K63" s="31"/>
      <c r="L63" s="31"/>
      <c r="M63" s="31"/>
      <c r="N63" s="31"/>
      <c r="O63" s="31"/>
      <c r="P63" s="31"/>
      <c r="S63" s="37"/>
      <c r="U63" s="1"/>
      <c r="AD63"/>
    </row>
    <row r="64" spans="1:31">
      <c r="J64" s="31"/>
      <c r="M64" s="31"/>
      <c r="P64" s="31"/>
      <c r="S64" s="31"/>
      <c r="U64" s="31"/>
      <c r="V64" s="31"/>
      <c r="AD64"/>
    </row>
    <row r="65" spans="10:30">
      <c r="J65" s="31"/>
      <c r="K65" s="31"/>
      <c r="L65" s="31"/>
      <c r="M65" s="31"/>
      <c r="N65" s="31"/>
      <c r="O65" s="31"/>
      <c r="P65" s="31"/>
      <c r="S65" s="31"/>
      <c r="AD65"/>
    </row>
  </sheetData>
  <autoFilter ref="A3:AE61"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4" showButton="0"/>
    <filterColumn colId="16" showButton="0"/>
    <filterColumn colId="17" showButton="0"/>
  </autoFilter>
  <mergeCells count="8">
    <mergeCell ref="N3:P3"/>
    <mergeCell ref="Q3:S3"/>
    <mergeCell ref="A59:D59"/>
    <mergeCell ref="A60:D60"/>
    <mergeCell ref="A61:D61"/>
    <mergeCell ref="E3:G3"/>
    <mergeCell ref="H3:J3"/>
    <mergeCell ref="K3:M3"/>
  </mergeCells>
  <conditionalFormatting sqref="AC5:AC58">
    <cfRule type="cellIs" dxfId="83" priority="31" operator="lessThan">
      <formula>60</formula>
    </cfRule>
  </conditionalFormatting>
  <conditionalFormatting sqref="C73:C1048576 C1:C61">
    <cfRule type="duplicateValues" dxfId="82" priority="29"/>
  </conditionalFormatting>
  <conditionalFormatting sqref="Y5:Y58">
    <cfRule type="cellIs" dxfId="81" priority="22" operator="lessThan">
      <formula>0.2</formula>
    </cfRule>
    <cfRule type="cellIs" dxfId="80" priority="23" operator="lessThan">
      <formula>0.2</formula>
    </cfRule>
    <cfRule type="cellIs" dxfId="79" priority="24" operator="lessThan">
      <formula>0.7</formula>
    </cfRule>
  </conditionalFormatting>
  <conditionalFormatting sqref="Y5:Y58">
    <cfRule type="cellIs" dxfId="78" priority="20" operator="greaterThan">
      <formula>$AD$1</formula>
    </cfRule>
    <cfRule type="cellIs" dxfId="77" priority="21" operator="greaterThan">
      <formula>$AD$1</formula>
    </cfRule>
  </conditionalFormatting>
  <conditionalFormatting sqref="Y59">
    <cfRule type="cellIs" dxfId="76" priority="14" operator="lessThan">
      <formula>0.2</formula>
    </cfRule>
    <cfRule type="cellIs" dxfId="75" priority="15" operator="lessThan">
      <formula>0.2</formula>
    </cfRule>
    <cfRule type="cellIs" dxfId="74" priority="16" operator="lessThan">
      <formula>0.7</formula>
    </cfRule>
  </conditionalFormatting>
  <conditionalFormatting sqref="Y59">
    <cfRule type="cellIs" dxfId="73" priority="12" operator="greaterThan">
      <formula>$AD$1</formula>
    </cfRule>
    <cfRule type="cellIs" dxfId="72" priority="13" operator="greaterThan">
      <formula>$AD$1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zoomScale="70" zoomScaleNormal="70" workbookViewId="0">
      <pane xSplit="12" ySplit="16" topLeftCell="M33" activePane="bottomRight" state="frozen"/>
      <selection pane="topRight" activeCell="M1" sqref="M1"/>
      <selection pane="bottomLeft" activeCell="A19" sqref="A19"/>
      <selection pane="bottomRight" activeCell="Q60" sqref="Q60"/>
    </sheetView>
  </sheetViews>
  <sheetFormatPr defaultRowHeight="15"/>
  <cols>
    <col min="1" max="1" width="6.7109375" bestFit="1" customWidth="1"/>
    <col min="2" max="2" width="11.85546875" customWidth="1"/>
    <col min="4" max="4" width="60" customWidth="1"/>
    <col min="5" max="5" width="9.28515625" bestFit="1" customWidth="1"/>
    <col min="6" max="6" width="9.28515625" customWidth="1"/>
    <col min="7" max="7" width="13.85546875" bestFit="1" customWidth="1"/>
    <col min="8" max="8" width="9.28515625" bestFit="1" customWidth="1"/>
    <col min="9" max="9" width="9.28515625" customWidth="1"/>
    <col min="10" max="10" width="12.7109375" customWidth="1"/>
    <col min="11" max="11" width="9.28515625" bestFit="1" customWidth="1"/>
    <col min="12" max="12" width="9.28515625" customWidth="1"/>
    <col min="13" max="13" width="11.42578125" customWidth="1"/>
    <col min="14" max="14" width="9.28515625" bestFit="1" customWidth="1"/>
    <col min="15" max="15" width="9.28515625" customWidth="1"/>
    <col min="16" max="17" width="9.28515625" bestFit="1" customWidth="1"/>
    <col min="18" max="18" width="9.28515625" customWidth="1"/>
    <col min="19" max="19" width="12.5703125" customWidth="1"/>
    <col min="21" max="21" width="9.140625" customWidth="1"/>
    <col min="22" max="22" width="10.28515625" bestFit="1" customWidth="1"/>
    <col min="23" max="24" width="13.5703125" hidden="1" customWidth="1"/>
    <col min="25" max="25" width="14.7109375" hidden="1" customWidth="1"/>
    <col min="27" max="27" width="10.5703125" bestFit="1" customWidth="1"/>
    <col min="29" max="29" width="13.5703125" customWidth="1"/>
    <col min="31" max="31" width="10.140625" bestFit="1" customWidth="1"/>
    <col min="254" max="254" width="6.7109375" bestFit="1" customWidth="1"/>
    <col min="255" max="255" width="4.7109375" customWidth="1"/>
    <col min="257" max="257" width="60" customWidth="1"/>
    <col min="258" max="258" width="9.28515625" bestFit="1" customWidth="1"/>
    <col min="259" max="259" width="9.28515625" customWidth="1"/>
    <col min="260" max="260" width="10.140625" bestFit="1" customWidth="1"/>
    <col min="261" max="261" width="9.28515625" bestFit="1" customWidth="1"/>
    <col min="262" max="262" width="9.28515625" customWidth="1"/>
    <col min="263" max="264" width="9.28515625" bestFit="1" customWidth="1"/>
    <col min="265" max="265" width="9.28515625" customWidth="1"/>
    <col min="266" max="267" width="9.28515625" bestFit="1" customWidth="1"/>
    <col min="268" max="268" width="9.28515625" customWidth="1"/>
    <col min="269" max="269" width="10.28515625" bestFit="1" customWidth="1"/>
    <col min="270" max="270" width="9.28515625" bestFit="1" customWidth="1"/>
    <col min="271" max="271" width="9.28515625" customWidth="1"/>
    <col min="272" max="273" width="9.28515625" bestFit="1" customWidth="1"/>
    <col min="274" max="274" width="9.28515625" customWidth="1"/>
    <col min="275" max="275" width="10.140625" bestFit="1" customWidth="1"/>
    <col min="277" max="277" width="9.140625" customWidth="1"/>
    <col min="510" max="510" width="6.7109375" bestFit="1" customWidth="1"/>
    <col min="511" max="511" width="4.7109375" customWidth="1"/>
    <col min="513" max="513" width="60" customWidth="1"/>
    <col min="514" max="514" width="9.28515625" bestFit="1" customWidth="1"/>
    <col min="515" max="515" width="9.28515625" customWidth="1"/>
    <col min="516" max="516" width="10.140625" bestFit="1" customWidth="1"/>
    <col min="517" max="517" width="9.28515625" bestFit="1" customWidth="1"/>
    <col min="518" max="518" width="9.28515625" customWidth="1"/>
    <col min="519" max="520" width="9.28515625" bestFit="1" customWidth="1"/>
    <col min="521" max="521" width="9.28515625" customWidth="1"/>
    <col min="522" max="523" width="9.28515625" bestFit="1" customWidth="1"/>
    <col min="524" max="524" width="9.28515625" customWidth="1"/>
    <col min="525" max="525" width="10.28515625" bestFit="1" customWidth="1"/>
    <col min="526" max="526" width="9.28515625" bestFit="1" customWidth="1"/>
    <col min="527" max="527" width="9.28515625" customWidth="1"/>
    <col min="528" max="529" width="9.28515625" bestFit="1" customWidth="1"/>
    <col min="530" max="530" width="9.28515625" customWidth="1"/>
    <col min="531" max="531" width="10.140625" bestFit="1" customWidth="1"/>
    <col min="533" max="533" width="9.140625" customWidth="1"/>
    <col min="766" max="766" width="6.7109375" bestFit="1" customWidth="1"/>
    <col min="767" max="767" width="4.7109375" customWidth="1"/>
    <col min="769" max="769" width="60" customWidth="1"/>
    <col min="770" max="770" width="9.28515625" bestFit="1" customWidth="1"/>
    <col min="771" max="771" width="9.28515625" customWidth="1"/>
    <col min="772" max="772" width="10.140625" bestFit="1" customWidth="1"/>
    <col min="773" max="773" width="9.28515625" bestFit="1" customWidth="1"/>
    <col min="774" max="774" width="9.28515625" customWidth="1"/>
    <col min="775" max="776" width="9.28515625" bestFit="1" customWidth="1"/>
    <col min="777" max="777" width="9.28515625" customWidth="1"/>
    <col min="778" max="779" width="9.28515625" bestFit="1" customWidth="1"/>
    <col min="780" max="780" width="9.28515625" customWidth="1"/>
    <col min="781" max="781" width="10.28515625" bestFit="1" customWidth="1"/>
    <col min="782" max="782" width="9.28515625" bestFit="1" customWidth="1"/>
    <col min="783" max="783" width="9.28515625" customWidth="1"/>
    <col min="784" max="785" width="9.28515625" bestFit="1" customWidth="1"/>
    <col min="786" max="786" width="9.28515625" customWidth="1"/>
    <col min="787" max="787" width="10.140625" bestFit="1" customWidth="1"/>
    <col min="789" max="789" width="9.140625" customWidth="1"/>
    <col min="1022" max="1022" width="6.7109375" bestFit="1" customWidth="1"/>
    <col min="1023" max="1023" width="4.7109375" customWidth="1"/>
    <col min="1025" max="1025" width="60" customWidth="1"/>
    <col min="1026" max="1026" width="9.28515625" bestFit="1" customWidth="1"/>
    <col min="1027" max="1027" width="9.28515625" customWidth="1"/>
    <col min="1028" max="1028" width="10.140625" bestFit="1" customWidth="1"/>
    <col min="1029" max="1029" width="9.28515625" bestFit="1" customWidth="1"/>
    <col min="1030" max="1030" width="9.28515625" customWidth="1"/>
    <col min="1031" max="1032" width="9.28515625" bestFit="1" customWidth="1"/>
    <col min="1033" max="1033" width="9.28515625" customWidth="1"/>
    <col min="1034" max="1035" width="9.28515625" bestFit="1" customWidth="1"/>
    <col min="1036" max="1036" width="9.28515625" customWidth="1"/>
    <col min="1037" max="1037" width="10.28515625" bestFit="1" customWidth="1"/>
    <col min="1038" max="1038" width="9.28515625" bestFit="1" customWidth="1"/>
    <col min="1039" max="1039" width="9.28515625" customWidth="1"/>
    <col min="1040" max="1041" width="9.28515625" bestFit="1" customWidth="1"/>
    <col min="1042" max="1042" width="9.28515625" customWidth="1"/>
    <col min="1043" max="1043" width="10.140625" bestFit="1" customWidth="1"/>
    <col min="1045" max="1045" width="9.140625" customWidth="1"/>
    <col min="1278" max="1278" width="6.7109375" bestFit="1" customWidth="1"/>
    <col min="1279" max="1279" width="4.7109375" customWidth="1"/>
    <col min="1281" max="1281" width="60" customWidth="1"/>
    <col min="1282" max="1282" width="9.28515625" bestFit="1" customWidth="1"/>
    <col min="1283" max="1283" width="9.28515625" customWidth="1"/>
    <col min="1284" max="1284" width="10.140625" bestFit="1" customWidth="1"/>
    <col min="1285" max="1285" width="9.28515625" bestFit="1" customWidth="1"/>
    <col min="1286" max="1286" width="9.28515625" customWidth="1"/>
    <col min="1287" max="1288" width="9.28515625" bestFit="1" customWidth="1"/>
    <col min="1289" max="1289" width="9.28515625" customWidth="1"/>
    <col min="1290" max="1291" width="9.28515625" bestFit="1" customWidth="1"/>
    <col min="1292" max="1292" width="9.28515625" customWidth="1"/>
    <col min="1293" max="1293" width="10.28515625" bestFit="1" customWidth="1"/>
    <col min="1294" max="1294" width="9.28515625" bestFit="1" customWidth="1"/>
    <col min="1295" max="1295" width="9.28515625" customWidth="1"/>
    <col min="1296" max="1297" width="9.28515625" bestFit="1" customWidth="1"/>
    <col min="1298" max="1298" width="9.28515625" customWidth="1"/>
    <col min="1299" max="1299" width="10.140625" bestFit="1" customWidth="1"/>
    <col min="1301" max="1301" width="9.140625" customWidth="1"/>
    <col min="1534" max="1534" width="6.7109375" bestFit="1" customWidth="1"/>
    <col min="1535" max="1535" width="4.7109375" customWidth="1"/>
    <col min="1537" max="1537" width="60" customWidth="1"/>
    <col min="1538" max="1538" width="9.28515625" bestFit="1" customWidth="1"/>
    <col min="1539" max="1539" width="9.28515625" customWidth="1"/>
    <col min="1540" max="1540" width="10.140625" bestFit="1" customWidth="1"/>
    <col min="1541" max="1541" width="9.28515625" bestFit="1" customWidth="1"/>
    <col min="1542" max="1542" width="9.28515625" customWidth="1"/>
    <col min="1543" max="1544" width="9.28515625" bestFit="1" customWidth="1"/>
    <col min="1545" max="1545" width="9.28515625" customWidth="1"/>
    <col min="1546" max="1547" width="9.28515625" bestFit="1" customWidth="1"/>
    <col min="1548" max="1548" width="9.28515625" customWidth="1"/>
    <col min="1549" max="1549" width="10.28515625" bestFit="1" customWidth="1"/>
    <col min="1550" max="1550" width="9.28515625" bestFit="1" customWidth="1"/>
    <col min="1551" max="1551" width="9.28515625" customWidth="1"/>
    <col min="1552" max="1553" width="9.28515625" bestFit="1" customWidth="1"/>
    <col min="1554" max="1554" width="9.28515625" customWidth="1"/>
    <col min="1555" max="1555" width="10.140625" bestFit="1" customWidth="1"/>
    <col min="1557" max="1557" width="9.140625" customWidth="1"/>
    <col min="1790" max="1790" width="6.7109375" bestFit="1" customWidth="1"/>
    <col min="1791" max="1791" width="4.7109375" customWidth="1"/>
    <col min="1793" max="1793" width="60" customWidth="1"/>
    <col min="1794" max="1794" width="9.28515625" bestFit="1" customWidth="1"/>
    <col min="1795" max="1795" width="9.28515625" customWidth="1"/>
    <col min="1796" max="1796" width="10.140625" bestFit="1" customWidth="1"/>
    <col min="1797" max="1797" width="9.28515625" bestFit="1" customWidth="1"/>
    <col min="1798" max="1798" width="9.28515625" customWidth="1"/>
    <col min="1799" max="1800" width="9.28515625" bestFit="1" customWidth="1"/>
    <col min="1801" max="1801" width="9.28515625" customWidth="1"/>
    <col min="1802" max="1803" width="9.28515625" bestFit="1" customWidth="1"/>
    <col min="1804" max="1804" width="9.28515625" customWidth="1"/>
    <col min="1805" max="1805" width="10.28515625" bestFit="1" customWidth="1"/>
    <col min="1806" max="1806" width="9.28515625" bestFit="1" customWidth="1"/>
    <col min="1807" max="1807" width="9.28515625" customWidth="1"/>
    <col min="1808" max="1809" width="9.28515625" bestFit="1" customWidth="1"/>
    <col min="1810" max="1810" width="9.28515625" customWidth="1"/>
    <col min="1811" max="1811" width="10.140625" bestFit="1" customWidth="1"/>
    <col min="1813" max="1813" width="9.140625" customWidth="1"/>
    <col min="2046" max="2046" width="6.7109375" bestFit="1" customWidth="1"/>
    <col min="2047" max="2047" width="4.7109375" customWidth="1"/>
    <col min="2049" max="2049" width="60" customWidth="1"/>
    <col min="2050" max="2050" width="9.28515625" bestFit="1" customWidth="1"/>
    <col min="2051" max="2051" width="9.28515625" customWidth="1"/>
    <col min="2052" max="2052" width="10.140625" bestFit="1" customWidth="1"/>
    <col min="2053" max="2053" width="9.28515625" bestFit="1" customWidth="1"/>
    <col min="2054" max="2054" width="9.28515625" customWidth="1"/>
    <col min="2055" max="2056" width="9.28515625" bestFit="1" customWidth="1"/>
    <col min="2057" max="2057" width="9.28515625" customWidth="1"/>
    <col min="2058" max="2059" width="9.28515625" bestFit="1" customWidth="1"/>
    <col min="2060" max="2060" width="9.28515625" customWidth="1"/>
    <col min="2061" max="2061" width="10.28515625" bestFit="1" customWidth="1"/>
    <col min="2062" max="2062" width="9.28515625" bestFit="1" customWidth="1"/>
    <col min="2063" max="2063" width="9.28515625" customWidth="1"/>
    <col min="2064" max="2065" width="9.28515625" bestFit="1" customWidth="1"/>
    <col min="2066" max="2066" width="9.28515625" customWidth="1"/>
    <col min="2067" max="2067" width="10.140625" bestFit="1" customWidth="1"/>
    <col min="2069" max="2069" width="9.140625" customWidth="1"/>
    <col min="2302" max="2302" width="6.7109375" bestFit="1" customWidth="1"/>
    <col min="2303" max="2303" width="4.7109375" customWidth="1"/>
    <col min="2305" max="2305" width="60" customWidth="1"/>
    <col min="2306" max="2306" width="9.28515625" bestFit="1" customWidth="1"/>
    <col min="2307" max="2307" width="9.28515625" customWidth="1"/>
    <col min="2308" max="2308" width="10.140625" bestFit="1" customWidth="1"/>
    <col min="2309" max="2309" width="9.28515625" bestFit="1" customWidth="1"/>
    <col min="2310" max="2310" width="9.28515625" customWidth="1"/>
    <col min="2311" max="2312" width="9.28515625" bestFit="1" customWidth="1"/>
    <col min="2313" max="2313" width="9.28515625" customWidth="1"/>
    <col min="2314" max="2315" width="9.28515625" bestFit="1" customWidth="1"/>
    <col min="2316" max="2316" width="9.28515625" customWidth="1"/>
    <col min="2317" max="2317" width="10.28515625" bestFit="1" customWidth="1"/>
    <col min="2318" max="2318" width="9.28515625" bestFit="1" customWidth="1"/>
    <col min="2319" max="2319" width="9.28515625" customWidth="1"/>
    <col min="2320" max="2321" width="9.28515625" bestFit="1" customWidth="1"/>
    <col min="2322" max="2322" width="9.28515625" customWidth="1"/>
    <col min="2323" max="2323" width="10.140625" bestFit="1" customWidth="1"/>
    <col min="2325" max="2325" width="9.140625" customWidth="1"/>
    <col min="2558" max="2558" width="6.7109375" bestFit="1" customWidth="1"/>
    <col min="2559" max="2559" width="4.7109375" customWidth="1"/>
    <col min="2561" max="2561" width="60" customWidth="1"/>
    <col min="2562" max="2562" width="9.28515625" bestFit="1" customWidth="1"/>
    <col min="2563" max="2563" width="9.28515625" customWidth="1"/>
    <col min="2564" max="2564" width="10.140625" bestFit="1" customWidth="1"/>
    <col min="2565" max="2565" width="9.28515625" bestFit="1" customWidth="1"/>
    <col min="2566" max="2566" width="9.28515625" customWidth="1"/>
    <col min="2567" max="2568" width="9.28515625" bestFit="1" customWidth="1"/>
    <col min="2569" max="2569" width="9.28515625" customWidth="1"/>
    <col min="2570" max="2571" width="9.28515625" bestFit="1" customWidth="1"/>
    <col min="2572" max="2572" width="9.28515625" customWidth="1"/>
    <col min="2573" max="2573" width="10.28515625" bestFit="1" customWidth="1"/>
    <col min="2574" max="2574" width="9.28515625" bestFit="1" customWidth="1"/>
    <col min="2575" max="2575" width="9.28515625" customWidth="1"/>
    <col min="2576" max="2577" width="9.28515625" bestFit="1" customWidth="1"/>
    <col min="2578" max="2578" width="9.28515625" customWidth="1"/>
    <col min="2579" max="2579" width="10.140625" bestFit="1" customWidth="1"/>
    <col min="2581" max="2581" width="9.140625" customWidth="1"/>
    <col min="2814" max="2814" width="6.7109375" bestFit="1" customWidth="1"/>
    <col min="2815" max="2815" width="4.7109375" customWidth="1"/>
    <col min="2817" max="2817" width="60" customWidth="1"/>
    <col min="2818" max="2818" width="9.28515625" bestFit="1" customWidth="1"/>
    <col min="2819" max="2819" width="9.28515625" customWidth="1"/>
    <col min="2820" max="2820" width="10.140625" bestFit="1" customWidth="1"/>
    <col min="2821" max="2821" width="9.28515625" bestFit="1" customWidth="1"/>
    <col min="2822" max="2822" width="9.28515625" customWidth="1"/>
    <col min="2823" max="2824" width="9.28515625" bestFit="1" customWidth="1"/>
    <col min="2825" max="2825" width="9.28515625" customWidth="1"/>
    <col min="2826" max="2827" width="9.28515625" bestFit="1" customWidth="1"/>
    <col min="2828" max="2828" width="9.28515625" customWidth="1"/>
    <col min="2829" max="2829" width="10.28515625" bestFit="1" customWidth="1"/>
    <col min="2830" max="2830" width="9.28515625" bestFit="1" customWidth="1"/>
    <col min="2831" max="2831" width="9.28515625" customWidth="1"/>
    <col min="2832" max="2833" width="9.28515625" bestFit="1" customWidth="1"/>
    <col min="2834" max="2834" width="9.28515625" customWidth="1"/>
    <col min="2835" max="2835" width="10.140625" bestFit="1" customWidth="1"/>
    <col min="2837" max="2837" width="9.140625" customWidth="1"/>
    <col min="3070" max="3070" width="6.7109375" bestFit="1" customWidth="1"/>
    <col min="3071" max="3071" width="4.7109375" customWidth="1"/>
    <col min="3073" max="3073" width="60" customWidth="1"/>
    <col min="3074" max="3074" width="9.28515625" bestFit="1" customWidth="1"/>
    <col min="3075" max="3075" width="9.28515625" customWidth="1"/>
    <col min="3076" max="3076" width="10.140625" bestFit="1" customWidth="1"/>
    <col min="3077" max="3077" width="9.28515625" bestFit="1" customWidth="1"/>
    <col min="3078" max="3078" width="9.28515625" customWidth="1"/>
    <col min="3079" max="3080" width="9.28515625" bestFit="1" customWidth="1"/>
    <col min="3081" max="3081" width="9.28515625" customWidth="1"/>
    <col min="3082" max="3083" width="9.28515625" bestFit="1" customWidth="1"/>
    <col min="3084" max="3084" width="9.28515625" customWidth="1"/>
    <col min="3085" max="3085" width="10.28515625" bestFit="1" customWidth="1"/>
    <col min="3086" max="3086" width="9.28515625" bestFit="1" customWidth="1"/>
    <col min="3087" max="3087" width="9.28515625" customWidth="1"/>
    <col min="3088" max="3089" width="9.28515625" bestFit="1" customWidth="1"/>
    <col min="3090" max="3090" width="9.28515625" customWidth="1"/>
    <col min="3091" max="3091" width="10.140625" bestFit="1" customWidth="1"/>
    <col min="3093" max="3093" width="9.140625" customWidth="1"/>
    <col min="3326" max="3326" width="6.7109375" bestFit="1" customWidth="1"/>
    <col min="3327" max="3327" width="4.7109375" customWidth="1"/>
    <col min="3329" max="3329" width="60" customWidth="1"/>
    <col min="3330" max="3330" width="9.28515625" bestFit="1" customWidth="1"/>
    <col min="3331" max="3331" width="9.28515625" customWidth="1"/>
    <col min="3332" max="3332" width="10.140625" bestFit="1" customWidth="1"/>
    <col min="3333" max="3333" width="9.28515625" bestFit="1" customWidth="1"/>
    <col min="3334" max="3334" width="9.28515625" customWidth="1"/>
    <col min="3335" max="3336" width="9.28515625" bestFit="1" customWidth="1"/>
    <col min="3337" max="3337" width="9.28515625" customWidth="1"/>
    <col min="3338" max="3339" width="9.28515625" bestFit="1" customWidth="1"/>
    <col min="3340" max="3340" width="9.28515625" customWidth="1"/>
    <col min="3341" max="3341" width="10.28515625" bestFit="1" customWidth="1"/>
    <col min="3342" max="3342" width="9.28515625" bestFit="1" customWidth="1"/>
    <col min="3343" max="3343" width="9.28515625" customWidth="1"/>
    <col min="3344" max="3345" width="9.28515625" bestFit="1" customWidth="1"/>
    <col min="3346" max="3346" width="9.28515625" customWidth="1"/>
    <col min="3347" max="3347" width="10.140625" bestFit="1" customWidth="1"/>
    <col min="3349" max="3349" width="9.140625" customWidth="1"/>
    <col min="3582" max="3582" width="6.7109375" bestFit="1" customWidth="1"/>
    <col min="3583" max="3583" width="4.7109375" customWidth="1"/>
    <col min="3585" max="3585" width="60" customWidth="1"/>
    <col min="3586" max="3586" width="9.28515625" bestFit="1" customWidth="1"/>
    <col min="3587" max="3587" width="9.28515625" customWidth="1"/>
    <col min="3588" max="3588" width="10.140625" bestFit="1" customWidth="1"/>
    <col min="3589" max="3589" width="9.28515625" bestFit="1" customWidth="1"/>
    <col min="3590" max="3590" width="9.28515625" customWidth="1"/>
    <col min="3591" max="3592" width="9.28515625" bestFit="1" customWidth="1"/>
    <col min="3593" max="3593" width="9.28515625" customWidth="1"/>
    <col min="3594" max="3595" width="9.28515625" bestFit="1" customWidth="1"/>
    <col min="3596" max="3596" width="9.28515625" customWidth="1"/>
    <col min="3597" max="3597" width="10.28515625" bestFit="1" customWidth="1"/>
    <col min="3598" max="3598" width="9.28515625" bestFit="1" customWidth="1"/>
    <col min="3599" max="3599" width="9.28515625" customWidth="1"/>
    <col min="3600" max="3601" width="9.28515625" bestFit="1" customWidth="1"/>
    <col min="3602" max="3602" width="9.28515625" customWidth="1"/>
    <col min="3603" max="3603" width="10.140625" bestFit="1" customWidth="1"/>
    <col min="3605" max="3605" width="9.140625" customWidth="1"/>
    <col min="3838" max="3838" width="6.7109375" bestFit="1" customWidth="1"/>
    <col min="3839" max="3839" width="4.7109375" customWidth="1"/>
    <col min="3841" max="3841" width="60" customWidth="1"/>
    <col min="3842" max="3842" width="9.28515625" bestFit="1" customWidth="1"/>
    <col min="3843" max="3843" width="9.28515625" customWidth="1"/>
    <col min="3844" max="3844" width="10.140625" bestFit="1" customWidth="1"/>
    <col min="3845" max="3845" width="9.28515625" bestFit="1" customWidth="1"/>
    <col min="3846" max="3846" width="9.28515625" customWidth="1"/>
    <col min="3847" max="3848" width="9.28515625" bestFit="1" customWidth="1"/>
    <col min="3849" max="3849" width="9.28515625" customWidth="1"/>
    <col min="3850" max="3851" width="9.28515625" bestFit="1" customWidth="1"/>
    <col min="3852" max="3852" width="9.28515625" customWidth="1"/>
    <col min="3853" max="3853" width="10.28515625" bestFit="1" customWidth="1"/>
    <col min="3854" max="3854" width="9.28515625" bestFit="1" customWidth="1"/>
    <col min="3855" max="3855" width="9.28515625" customWidth="1"/>
    <col min="3856" max="3857" width="9.28515625" bestFit="1" customWidth="1"/>
    <col min="3858" max="3858" width="9.28515625" customWidth="1"/>
    <col min="3859" max="3859" width="10.140625" bestFit="1" customWidth="1"/>
    <col min="3861" max="3861" width="9.140625" customWidth="1"/>
    <col min="4094" max="4094" width="6.7109375" bestFit="1" customWidth="1"/>
    <col min="4095" max="4095" width="4.7109375" customWidth="1"/>
    <col min="4097" max="4097" width="60" customWidth="1"/>
    <col min="4098" max="4098" width="9.28515625" bestFit="1" customWidth="1"/>
    <col min="4099" max="4099" width="9.28515625" customWidth="1"/>
    <col min="4100" max="4100" width="10.140625" bestFit="1" customWidth="1"/>
    <col min="4101" max="4101" width="9.28515625" bestFit="1" customWidth="1"/>
    <col min="4102" max="4102" width="9.28515625" customWidth="1"/>
    <col min="4103" max="4104" width="9.28515625" bestFit="1" customWidth="1"/>
    <col min="4105" max="4105" width="9.28515625" customWidth="1"/>
    <col min="4106" max="4107" width="9.28515625" bestFit="1" customWidth="1"/>
    <col min="4108" max="4108" width="9.28515625" customWidth="1"/>
    <col min="4109" max="4109" width="10.28515625" bestFit="1" customWidth="1"/>
    <col min="4110" max="4110" width="9.28515625" bestFit="1" customWidth="1"/>
    <col min="4111" max="4111" width="9.28515625" customWidth="1"/>
    <col min="4112" max="4113" width="9.28515625" bestFit="1" customWidth="1"/>
    <col min="4114" max="4114" width="9.28515625" customWidth="1"/>
    <col min="4115" max="4115" width="10.140625" bestFit="1" customWidth="1"/>
    <col min="4117" max="4117" width="9.140625" customWidth="1"/>
    <col min="4350" max="4350" width="6.7109375" bestFit="1" customWidth="1"/>
    <col min="4351" max="4351" width="4.7109375" customWidth="1"/>
    <col min="4353" max="4353" width="60" customWidth="1"/>
    <col min="4354" max="4354" width="9.28515625" bestFit="1" customWidth="1"/>
    <col min="4355" max="4355" width="9.28515625" customWidth="1"/>
    <col min="4356" max="4356" width="10.140625" bestFit="1" customWidth="1"/>
    <col min="4357" max="4357" width="9.28515625" bestFit="1" customWidth="1"/>
    <col min="4358" max="4358" width="9.28515625" customWidth="1"/>
    <col min="4359" max="4360" width="9.28515625" bestFit="1" customWidth="1"/>
    <col min="4361" max="4361" width="9.28515625" customWidth="1"/>
    <col min="4362" max="4363" width="9.28515625" bestFit="1" customWidth="1"/>
    <col min="4364" max="4364" width="9.28515625" customWidth="1"/>
    <col min="4365" max="4365" width="10.28515625" bestFit="1" customWidth="1"/>
    <col min="4366" max="4366" width="9.28515625" bestFit="1" customWidth="1"/>
    <col min="4367" max="4367" width="9.28515625" customWidth="1"/>
    <col min="4368" max="4369" width="9.28515625" bestFit="1" customWidth="1"/>
    <col min="4370" max="4370" width="9.28515625" customWidth="1"/>
    <col min="4371" max="4371" width="10.140625" bestFit="1" customWidth="1"/>
    <col min="4373" max="4373" width="9.140625" customWidth="1"/>
    <col min="4606" max="4606" width="6.7109375" bestFit="1" customWidth="1"/>
    <col min="4607" max="4607" width="4.7109375" customWidth="1"/>
    <col min="4609" max="4609" width="60" customWidth="1"/>
    <col min="4610" max="4610" width="9.28515625" bestFit="1" customWidth="1"/>
    <col min="4611" max="4611" width="9.28515625" customWidth="1"/>
    <col min="4612" max="4612" width="10.140625" bestFit="1" customWidth="1"/>
    <col min="4613" max="4613" width="9.28515625" bestFit="1" customWidth="1"/>
    <col min="4614" max="4614" width="9.28515625" customWidth="1"/>
    <col min="4615" max="4616" width="9.28515625" bestFit="1" customWidth="1"/>
    <col min="4617" max="4617" width="9.28515625" customWidth="1"/>
    <col min="4618" max="4619" width="9.28515625" bestFit="1" customWidth="1"/>
    <col min="4620" max="4620" width="9.28515625" customWidth="1"/>
    <col min="4621" max="4621" width="10.28515625" bestFit="1" customWidth="1"/>
    <col min="4622" max="4622" width="9.28515625" bestFit="1" customWidth="1"/>
    <col min="4623" max="4623" width="9.28515625" customWidth="1"/>
    <col min="4624" max="4625" width="9.28515625" bestFit="1" customWidth="1"/>
    <col min="4626" max="4626" width="9.28515625" customWidth="1"/>
    <col min="4627" max="4627" width="10.140625" bestFit="1" customWidth="1"/>
    <col min="4629" max="4629" width="9.140625" customWidth="1"/>
    <col min="4862" max="4862" width="6.7109375" bestFit="1" customWidth="1"/>
    <col min="4863" max="4863" width="4.7109375" customWidth="1"/>
    <col min="4865" max="4865" width="60" customWidth="1"/>
    <col min="4866" max="4866" width="9.28515625" bestFit="1" customWidth="1"/>
    <col min="4867" max="4867" width="9.28515625" customWidth="1"/>
    <col min="4868" max="4868" width="10.140625" bestFit="1" customWidth="1"/>
    <col min="4869" max="4869" width="9.28515625" bestFit="1" customWidth="1"/>
    <col min="4870" max="4870" width="9.28515625" customWidth="1"/>
    <col min="4871" max="4872" width="9.28515625" bestFit="1" customWidth="1"/>
    <col min="4873" max="4873" width="9.28515625" customWidth="1"/>
    <col min="4874" max="4875" width="9.28515625" bestFit="1" customWidth="1"/>
    <col min="4876" max="4876" width="9.28515625" customWidth="1"/>
    <col min="4877" max="4877" width="10.28515625" bestFit="1" customWidth="1"/>
    <col min="4878" max="4878" width="9.28515625" bestFit="1" customWidth="1"/>
    <col min="4879" max="4879" width="9.28515625" customWidth="1"/>
    <col min="4880" max="4881" width="9.28515625" bestFit="1" customWidth="1"/>
    <col min="4882" max="4882" width="9.28515625" customWidth="1"/>
    <col min="4883" max="4883" width="10.140625" bestFit="1" customWidth="1"/>
    <col min="4885" max="4885" width="9.140625" customWidth="1"/>
    <col min="5118" max="5118" width="6.7109375" bestFit="1" customWidth="1"/>
    <col min="5119" max="5119" width="4.7109375" customWidth="1"/>
    <col min="5121" max="5121" width="60" customWidth="1"/>
    <col min="5122" max="5122" width="9.28515625" bestFit="1" customWidth="1"/>
    <col min="5123" max="5123" width="9.28515625" customWidth="1"/>
    <col min="5124" max="5124" width="10.140625" bestFit="1" customWidth="1"/>
    <col min="5125" max="5125" width="9.28515625" bestFit="1" customWidth="1"/>
    <col min="5126" max="5126" width="9.28515625" customWidth="1"/>
    <col min="5127" max="5128" width="9.28515625" bestFit="1" customWidth="1"/>
    <col min="5129" max="5129" width="9.28515625" customWidth="1"/>
    <col min="5130" max="5131" width="9.28515625" bestFit="1" customWidth="1"/>
    <col min="5132" max="5132" width="9.28515625" customWidth="1"/>
    <col min="5133" max="5133" width="10.28515625" bestFit="1" customWidth="1"/>
    <col min="5134" max="5134" width="9.28515625" bestFit="1" customWidth="1"/>
    <col min="5135" max="5135" width="9.28515625" customWidth="1"/>
    <col min="5136" max="5137" width="9.28515625" bestFit="1" customWidth="1"/>
    <col min="5138" max="5138" width="9.28515625" customWidth="1"/>
    <col min="5139" max="5139" width="10.140625" bestFit="1" customWidth="1"/>
    <col min="5141" max="5141" width="9.140625" customWidth="1"/>
    <col min="5374" max="5374" width="6.7109375" bestFit="1" customWidth="1"/>
    <col min="5375" max="5375" width="4.7109375" customWidth="1"/>
    <col min="5377" max="5377" width="60" customWidth="1"/>
    <col min="5378" max="5378" width="9.28515625" bestFit="1" customWidth="1"/>
    <col min="5379" max="5379" width="9.28515625" customWidth="1"/>
    <col min="5380" max="5380" width="10.140625" bestFit="1" customWidth="1"/>
    <col min="5381" max="5381" width="9.28515625" bestFit="1" customWidth="1"/>
    <col min="5382" max="5382" width="9.28515625" customWidth="1"/>
    <col min="5383" max="5384" width="9.28515625" bestFit="1" customWidth="1"/>
    <col min="5385" max="5385" width="9.28515625" customWidth="1"/>
    <col min="5386" max="5387" width="9.28515625" bestFit="1" customWidth="1"/>
    <col min="5388" max="5388" width="9.28515625" customWidth="1"/>
    <col min="5389" max="5389" width="10.28515625" bestFit="1" customWidth="1"/>
    <col min="5390" max="5390" width="9.28515625" bestFit="1" customWidth="1"/>
    <col min="5391" max="5391" width="9.28515625" customWidth="1"/>
    <col min="5392" max="5393" width="9.28515625" bestFit="1" customWidth="1"/>
    <col min="5394" max="5394" width="9.28515625" customWidth="1"/>
    <col min="5395" max="5395" width="10.140625" bestFit="1" customWidth="1"/>
    <col min="5397" max="5397" width="9.140625" customWidth="1"/>
    <col min="5630" max="5630" width="6.7109375" bestFit="1" customWidth="1"/>
    <col min="5631" max="5631" width="4.7109375" customWidth="1"/>
    <col min="5633" max="5633" width="60" customWidth="1"/>
    <col min="5634" max="5634" width="9.28515625" bestFit="1" customWidth="1"/>
    <col min="5635" max="5635" width="9.28515625" customWidth="1"/>
    <col min="5636" max="5636" width="10.140625" bestFit="1" customWidth="1"/>
    <col min="5637" max="5637" width="9.28515625" bestFit="1" customWidth="1"/>
    <col min="5638" max="5638" width="9.28515625" customWidth="1"/>
    <col min="5639" max="5640" width="9.28515625" bestFit="1" customWidth="1"/>
    <col min="5641" max="5641" width="9.28515625" customWidth="1"/>
    <col min="5642" max="5643" width="9.28515625" bestFit="1" customWidth="1"/>
    <col min="5644" max="5644" width="9.28515625" customWidth="1"/>
    <col min="5645" max="5645" width="10.28515625" bestFit="1" customWidth="1"/>
    <col min="5646" max="5646" width="9.28515625" bestFit="1" customWidth="1"/>
    <col min="5647" max="5647" width="9.28515625" customWidth="1"/>
    <col min="5648" max="5649" width="9.28515625" bestFit="1" customWidth="1"/>
    <col min="5650" max="5650" width="9.28515625" customWidth="1"/>
    <col min="5651" max="5651" width="10.140625" bestFit="1" customWidth="1"/>
    <col min="5653" max="5653" width="9.140625" customWidth="1"/>
    <col min="5886" max="5886" width="6.7109375" bestFit="1" customWidth="1"/>
    <col min="5887" max="5887" width="4.7109375" customWidth="1"/>
    <col min="5889" max="5889" width="60" customWidth="1"/>
    <col min="5890" max="5890" width="9.28515625" bestFit="1" customWidth="1"/>
    <col min="5891" max="5891" width="9.28515625" customWidth="1"/>
    <col min="5892" max="5892" width="10.140625" bestFit="1" customWidth="1"/>
    <col min="5893" max="5893" width="9.28515625" bestFit="1" customWidth="1"/>
    <col min="5894" max="5894" width="9.28515625" customWidth="1"/>
    <col min="5895" max="5896" width="9.28515625" bestFit="1" customWidth="1"/>
    <col min="5897" max="5897" width="9.28515625" customWidth="1"/>
    <col min="5898" max="5899" width="9.28515625" bestFit="1" customWidth="1"/>
    <col min="5900" max="5900" width="9.28515625" customWidth="1"/>
    <col min="5901" max="5901" width="10.28515625" bestFit="1" customWidth="1"/>
    <col min="5902" max="5902" width="9.28515625" bestFit="1" customWidth="1"/>
    <col min="5903" max="5903" width="9.28515625" customWidth="1"/>
    <col min="5904" max="5905" width="9.28515625" bestFit="1" customWidth="1"/>
    <col min="5906" max="5906" width="9.28515625" customWidth="1"/>
    <col min="5907" max="5907" width="10.140625" bestFit="1" customWidth="1"/>
    <col min="5909" max="5909" width="9.140625" customWidth="1"/>
    <col min="6142" max="6142" width="6.7109375" bestFit="1" customWidth="1"/>
    <col min="6143" max="6143" width="4.7109375" customWidth="1"/>
    <col min="6145" max="6145" width="60" customWidth="1"/>
    <col min="6146" max="6146" width="9.28515625" bestFit="1" customWidth="1"/>
    <col min="6147" max="6147" width="9.28515625" customWidth="1"/>
    <col min="6148" max="6148" width="10.140625" bestFit="1" customWidth="1"/>
    <col min="6149" max="6149" width="9.28515625" bestFit="1" customWidth="1"/>
    <col min="6150" max="6150" width="9.28515625" customWidth="1"/>
    <col min="6151" max="6152" width="9.28515625" bestFit="1" customWidth="1"/>
    <col min="6153" max="6153" width="9.28515625" customWidth="1"/>
    <col min="6154" max="6155" width="9.28515625" bestFit="1" customWidth="1"/>
    <col min="6156" max="6156" width="9.28515625" customWidth="1"/>
    <col min="6157" max="6157" width="10.28515625" bestFit="1" customWidth="1"/>
    <col min="6158" max="6158" width="9.28515625" bestFit="1" customWidth="1"/>
    <col min="6159" max="6159" width="9.28515625" customWidth="1"/>
    <col min="6160" max="6161" width="9.28515625" bestFit="1" customWidth="1"/>
    <col min="6162" max="6162" width="9.28515625" customWidth="1"/>
    <col min="6163" max="6163" width="10.140625" bestFit="1" customWidth="1"/>
    <col min="6165" max="6165" width="9.140625" customWidth="1"/>
    <col min="6398" max="6398" width="6.7109375" bestFit="1" customWidth="1"/>
    <col min="6399" max="6399" width="4.7109375" customWidth="1"/>
    <col min="6401" max="6401" width="60" customWidth="1"/>
    <col min="6402" max="6402" width="9.28515625" bestFit="1" customWidth="1"/>
    <col min="6403" max="6403" width="9.28515625" customWidth="1"/>
    <col min="6404" max="6404" width="10.140625" bestFit="1" customWidth="1"/>
    <col min="6405" max="6405" width="9.28515625" bestFit="1" customWidth="1"/>
    <col min="6406" max="6406" width="9.28515625" customWidth="1"/>
    <col min="6407" max="6408" width="9.28515625" bestFit="1" customWidth="1"/>
    <col min="6409" max="6409" width="9.28515625" customWidth="1"/>
    <col min="6410" max="6411" width="9.28515625" bestFit="1" customWidth="1"/>
    <col min="6412" max="6412" width="9.28515625" customWidth="1"/>
    <col min="6413" max="6413" width="10.28515625" bestFit="1" customWidth="1"/>
    <col min="6414" max="6414" width="9.28515625" bestFit="1" customWidth="1"/>
    <col min="6415" max="6415" width="9.28515625" customWidth="1"/>
    <col min="6416" max="6417" width="9.28515625" bestFit="1" customWidth="1"/>
    <col min="6418" max="6418" width="9.28515625" customWidth="1"/>
    <col min="6419" max="6419" width="10.140625" bestFit="1" customWidth="1"/>
    <col min="6421" max="6421" width="9.140625" customWidth="1"/>
    <col min="6654" max="6654" width="6.7109375" bestFit="1" customWidth="1"/>
    <col min="6655" max="6655" width="4.7109375" customWidth="1"/>
    <col min="6657" max="6657" width="60" customWidth="1"/>
    <col min="6658" max="6658" width="9.28515625" bestFit="1" customWidth="1"/>
    <col min="6659" max="6659" width="9.28515625" customWidth="1"/>
    <col min="6660" max="6660" width="10.140625" bestFit="1" customWidth="1"/>
    <col min="6661" max="6661" width="9.28515625" bestFit="1" customWidth="1"/>
    <col min="6662" max="6662" width="9.28515625" customWidth="1"/>
    <col min="6663" max="6664" width="9.28515625" bestFit="1" customWidth="1"/>
    <col min="6665" max="6665" width="9.28515625" customWidth="1"/>
    <col min="6666" max="6667" width="9.28515625" bestFit="1" customWidth="1"/>
    <col min="6668" max="6668" width="9.28515625" customWidth="1"/>
    <col min="6669" max="6669" width="10.28515625" bestFit="1" customWidth="1"/>
    <col min="6670" max="6670" width="9.28515625" bestFit="1" customWidth="1"/>
    <col min="6671" max="6671" width="9.28515625" customWidth="1"/>
    <col min="6672" max="6673" width="9.28515625" bestFit="1" customWidth="1"/>
    <col min="6674" max="6674" width="9.28515625" customWidth="1"/>
    <col min="6675" max="6675" width="10.140625" bestFit="1" customWidth="1"/>
    <col min="6677" max="6677" width="9.140625" customWidth="1"/>
    <col min="6910" max="6910" width="6.7109375" bestFit="1" customWidth="1"/>
    <col min="6911" max="6911" width="4.7109375" customWidth="1"/>
    <col min="6913" max="6913" width="60" customWidth="1"/>
    <col min="6914" max="6914" width="9.28515625" bestFit="1" customWidth="1"/>
    <col min="6915" max="6915" width="9.28515625" customWidth="1"/>
    <col min="6916" max="6916" width="10.140625" bestFit="1" customWidth="1"/>
    <col min="6917" max="6917" width="9.28515625" bestFit="1" customWidth="1"/>
    <col min="6918" max="6918" width="9.28515625" customWidth="1"/>
    <col min="6919" max="6920" width="9.28515625" bestFit="1" customWidth="1"/>
    <col min="6921" max="6921" width="9.28515625" customWidth="1"/>
    <col min="6922" max="6923" width="9.28515625" bestFit="1" customWidth="1"/>
    <col min="6924" max="6924" width="9.28515625" customWidth="1"/>
    <col min="6925" max="6925" width="10.28515625" bestFit="1" customWidth="1"/>
    <col min="6926" max="6926" width="9.28515625" bestFit="1" customWidth="1"/>
    <col min="6927" max="6927" width="9.28515625" customWidth="1"/>
    <col min="6928" max="6929" width="9.28515625" bestFit="1" customWidth="1"/>
    <col min="6930" max="6930" width="9.28515625" customWidth="1"/>
    <col min="6931" max="6931" width="10.140625" bestFit="1" customWidth="1"/>
    <col min="6933" max="6933" width="9.140625" customWidth="1"/>
    <col min="7166" max="7166" width="6.7109375" bestFit="1" customWidth="1"/>
    <col min="7167" max="7167" width="4.7109375" customWidth="1"/>
    <col min="7169" max="7169" width="60" customWidth="1"/>
    <col min="7170" max="7170" width="9.28515625" bestFit="1" customWidth="1"/>
    <col min="7171" max="7171" width="9.28515625" customWidth="1"/>
    <col min="7172" max="7172" width="10.140625" bestFit="1" customWidth="1"/>
    <col min="7173" max="7173" width="9.28515625" bestFit="1" customWidth="1"/>
    <col min="7174" max="7174" width="9.28515625" customWidth="1"/>
    <col min="7175" max="7176" width="9.28515625" bestFit="1" customWidth="1"/>
    <col min="7177" max="7177" width="9.28515625" customWidth="1"/>
    <col min="7178" max="7179" width="9.28515625" bestFit="1" customWidth="1"/>
    <col min="7180" max="7180" width="9.28515625" customWidth="1"/>
    <col min="7181" max="7181" width="10.28515625" bestFit="1" customWidth="1"/>
    <col min="7182" max="7182" width="9.28515625" bestFit="1" customWidth="1"/>
    <col min="7183" max="7183" width="9.28515625" customWidth="1"/>
    <col min="7184" max="7185" width="9.28515625" bestFit="1" customWidth="1"/>
    <col min="7186" max="7186" width="9.28515625" customWidth="1"/>
    <col min="7187" max="7187" width="10.140625" bestFit="1" customWidth="1"/>
    <col min="7189" max="7189" width="9.140625" customWidth="1"/>
    <col min="7422" max="7422" width="6.7109375" bestFit="1" customWidth="1"/>
    <col min="7423" max="7423" width="4.7109375" customWidth="1"/>
    <col min="7425" max="7425" width="60" customWidth="1"/>
    <col min="7426" max="7426" width="9.28515625" bestFit="1" customWidth="1"/>
    <col min="7427" max="7427" width="9.28515625" customWidth="1"/>
    <col min="7428" max="7428" width="10.140625" bestFit="1" customWidth="1"/>
    <col min="7429" max="7429" width="9.28515625" bestFit="1" customWidth="1"/>
    <col min="7430" max="7430" width="9.28515625" customWidth="1"/>
    <col min="7431" max="7432" width="9.28515625" bestFit="1" customWidth="1"/>
    <col min="7433" max="7433" width="9.28515625" customWidth="1"/>
    <col min="7434" max="7435" width="9.28515625" bestFit="1" customWidth="1"/>
    <col min="7436" max="7436" width="9.28515625" customWidth="1"/>
    <col min="7437" max="7437" width="10.28515625" bestFit="1" customWidth="1"/>
    <col min="7438" max="7438" width="9.28515625" bestFit="1" customWidth="1"/>
    <col min="7439" max="7439" width="9.28515625" customWidth="1"/>
    <col min="7440" max="7441" width="9.28515625" bestFit="1" customWidth="1"/>
    <col min="7442" max="7442" width="9.28515625" customWidth="1"/>
    <col min="7443" max="7443" width="10.140625" bestFit="1" customWidth="1"/>
    <col min="7445" max="7445" width="9.140625" customWidth="1"/>
    <col min="7678" max="7678" width="6.7109375" bestFit="1" customWidth="1"/>
    <col min="7679" max="7679" width="4.7109375" customWidth="1"/>
    <col min="7681" max="7681" width="60" customWidth="1"/>
    <col min="7682" max="7682" width="9.28515625" bestFit="1" customWidth="1"/>
    <col min="7683" max="7683" width="9.28515625" customWidth="1"/>
    <col min="7684" max="7684" width="10.140625" bestFit="1" customWidth="1"/>
    <col min="7685" max="7685" width="9.28515625" bestFit="1" customWidth="1"/>
    <col min="7686" max="7686" width="9.28515625" customWidth="1"/>
    <col min="7687" max="7688" width="9.28515625" bestFit="1" customWidth="1"/>
    <col min="7689" max="7689" width="9.28515625" customWidth="1"/>
    <col min="7690" max="7691" width="9.28515625" bestFit="1" customWidth="1"/>
    <col min="7692" max="7692" width="9.28515625" customWidth="1"/>
    <col min="7693" max="7693" width="10.28515625" bestFit="1" customWidth="1"/>
    <col min="7694" max="7694" width="9.28515625" bestFit="1" customWidth="1"/>
    <col min="7695" max="7695" width="9.28515625" customWidth="1"/>
    <col min="7696" max="7697" width="9.28515625" bestFit="1" customWidth="1"/>
    <col min="7698" max="7698" width="9.28515625" customWidth="1"/>
    <col min="7699" max="7699" width="10.140625" bestFit="1" customWidth="1"/>
    <col min="7701" max="7701" width="9.140625" customWidth="1"/>
    <col min="7934" max="7934" width="6.7109375" bestFit="1" customWidth="1"/>
    <col min="7935" max="7935" width="4.7109375" customWidth="1"/>
    <col min="7937" max="7937" width="60" customWidth="1"/>
    <col min="7938" max="7938" width="9.28515625" bestFit="1" customWidth="1"/>
    <col min="7939" max="7939" width="9.28515625" customWidth="1"/>
    <col min="7940" max="7940" width="10.140625" bestFit="1" customWidth="1"/>
    <col min="7941" max="7941" width="9.28515625" bestFit="1" customWidth="1"/>
    <col min="7942" max="7942" width="9.28515625" customWidth="1"/>
    <col min="7943" max="7944" width="9.28515625" bestFit="1" customWidth="1"/>
    <col min="7945" max="7945" width="9.28515625" customWidth="1"/>
    <col min="7946" max="7947" width="9.28515625" bestFit="1" customWidth="1"/>
    <col min="7948" max="7948" width="9.28515625" customWidth="1"/>
    <col min="7949" max="7949" width="10.28515625" bestFit="1" customWidth="1"/>
    <col min="7950" max="7950" width="9.28515625" bestFit="1" customWidth="1"/>
    <col min="7951" max="7951" width="9.28515625" customWidth="1"/>
    <col min="7952" max="7953" width="9.28515625" bestFit="1" customWidth="1"/>
    <col min="7954" max="7954" width="9.28515625" customWidth="1"/>
    <col min="7955" max="7955" width="10.140625" bestFit="1" customWidth="1"/>
    <col min="7957" max="7957" width="9.140625" customWidth="1"/>
    <col min="8190" max="8190" width="6.7109375" bestFit="1" customWidth="1"/>
    <col min="8191" max="8191" width="4.7109375" customWidth="1"/>
    <col min="8193" max="8193" width="60" customWidth="1"/>
    <col min="8194" max="8194" width="9.28515625" bestFit="1" customWidth="1"/>
    <col min="8195" max="8195" width="9.28515625" customWidth="1"/>
    <col min="8196" max="8196" width="10.140625" bestFit="1" customWidth="1"/>
    <col min="8197" max="8197" width="9.28515625" bestFit="1" customWidth="1"/>
    <col min="8198" max="8198" width="9.28515625" customWidth="1"/>
    <col min="8199" max="8200" width="9.28515625" bestFit="1" customWidth="1"/>
    <col min="8201" max="8201" width="9.28515625" customWidth="1"/>
    <col min="8202" max="8203" width="9.28515625" bestFit="1" customWidth="1"/>
    <col min="8204" max="8204" width="9.28515625" customWidth="1"/>
    <col min="8205" max="8205" width="10.28515625" bestFit="1" customWidth="1"/>
    <col min="8206" max="8206" width="9.28515625" bestFit="1" customWidth="1"/>
    <col min="8207" max="8207" width="9.28515625" customWidth="1"/>
    <col min="8208" max="8209" width="9.28515625" bestFit="1" customWidth="1"/>
    <col min="8210" max="8210" width="9.28515625" customWidth="1"/>
    <col min="8211" max="8211" width="10.140625" bestFit="1" customWidth="1"/>
    <col min="8213" max="8213" width="9.140625" customWidth="1"/>
    <col min="8446" max="8446" width="6.7109375" bestFit="1" customWidth="1"/>
    <col min="8447" max="8447" width="4.7109375" customWidth="1"/>
    <col min="8449" max="8449" width="60" customWidth="1"/>
    <col min="8450" max="8450" width="9.28515625" bestFit="1" customWidth="1"/>
    <col min="8451" max="8451" width="9.28515625" customWidth="1"/>
    <col min="8452" max="8452" width="10.140625" bestFit="1" customWidth="1"/>
    <col min="8453" max="8453" width="9.28515625" bestFit="1" customWidth="1"/>
    <col min="8454" max="8454" width="9.28515625" customWidth="1"/>
    <col min="8455" max="8456" width="9.28515625" bestFit="1" customWidth="1"/>
    <col min="8457" max="8457" width="9.28515625" customWidth="1"/>
    <col min="8458" max="8459" width="9.28515625" bestFit="1" customWidth="1"/>
    <col min="8460" max="8460" width="9.28515625" customWidth="1"/>
    <col min="8461" max="8461" width="10.28515625" bestFit="1" customWidth="1"/>
    <col min="8462" max="8462" width="9.28515625" bestFit="1" customWidth="1"/>
    <col min="8463" max="8463" width="9.28515625" customWidth="1"/>
    <col min="8464" max="8465" width="9.28515625" bestFit="1" customWidth="1"/>
    <col min="8466" max="8466" width="9.28515625" customWidth="1"/>
    <col min="8467" max="8467" width="10.140625" bestFit="1" customWidth="1"/>
    <col min="8469" max="8469" width="9.140625" customWidth="1"/>
    <col min="8702" max="8702" width="6.7109375" bestFit="1" customWidth="1"/>
    <col min="8703" max="8703" width="4.7109375" customWidth="1"/>
    <col min="8705" max="8705" width="60" customWidth="1"/>
    <col min="8706" max="8706" width="9.28515625" bestFit="1" customWidth="1"/>
    <col min="8707" max="8707" width="9.28515625" customWidth="1"/>
    <col min="8708" max="8708" width="10.140625" bestFit="1" customWidth="1"/>
    <col min="8709" max="8709" width="9.28515625" bestFit="1" customWidth="1"/>
    <col min="8710" max="8710" width="9.28515625" customWidth="1"/>
    <col min="8711" max="8712" width="9.28515625" bestFit="1" customWidth="1"/>
    <col min="8713" max="8713" width="9.28515625" customWidth="1"/>
    <col min="8714" max="8715" width="9.28515625" bestFit="1" customWidth="1"/>
    <col min="8716" max="8716" width="9.28515625" customWidth="1"/>
    <col min="8717" max="8717" width="10.28515625" bestFit="1" customWidth="1"/>
    <col min="8718" max="8718" width="9.28515625" bestFit="1" customWidth="1"/>
    <col min="8719" max="8719" width="9.28515625" customWidth="1"/>
    <col min="8720" max="8721" width="9.28515625" bestFit="1" customWidth="1"/>
    <col min="8722" max="8722" width="9.28515625" customWidth="1"/>
    <col min="8723" max="8723" width="10.140625" bestFit="1" customWidth="1"/>
    <col min="8725" max="8725" width="9.140625" customWidth="1"/>
    <col min="8958" max="8958" width="6.7109375" bestFit="1" customWidth="1"/>
    <col min="8959" max="8959" width="4.7109375" customWidth="1"/>
    <col min="8961" max="8961" width="60" customWidth="1"/>
    <col min="8962" max="8962" width="9.28515625" bestFit="1" customWidth="1"/>
    <col min="8963" max="8963" width="9.28515625" customWidth="1"/>
    <col min="8964" max="8964" width="10.140625" bestFit="1" customWidth="1"/>
    <col min="8965" max="8965" width="9.28515625" bestFit="1" customWidth="1"/>
    <col min="8966" max="8966" width="9.28515625" customWidth="1"/>
    <col min="8967" max="8968" width="9.28515625" bestFit="1" customWidth="1"/>
    <col min="8969" max="8969" width="9.28515625" customWidth="1"/>
    <col min="8970" max="8971" width="9.28515625" bestFit="1" customWidth="1"/>
    <col min="8972" max="8972" width="9.28515625" customWidth="1"/>
    <col min="8973" max="8973" width="10.28515625" bestFit="1" customWidth="1"/>
    <col min="8974" max="8974" width="9.28515625" bestFit="1" customWidth="1"/>
    <col min="8975" max="8975" width="9.28515625" customWidth="1"/>
    <col min="8976" max="8977" width="9.28515625" bestFit="1" customWidth="1"/>
    <col min="8978" max="8978" width="9.28515625" customWidth="1"/>
    <col min="8979" max="8979" width="10.140625" bestFit="1" customWidth="1"/>
    <col min="8981" max="8981" width="9.140625" customWidth="1"/>
    <col min="9214" max="9214" width="6.7109375" bestFit="1" customWidth="1"/>
    <col min="9215" max="9215" width="4.7109375" customWidth="1"/>
    <col min="9217" max="9217" width="60" customWidth="1"/>
    <col min="9218" max="9218" width="9.28515625" bestFit="1" customWidth="1"/>
    <col min="9219" max="9219" width="9.28515625" customWidth="1"/>
    <col min="9220" max="9220" width="10.140625" bestFit="1" customWidth="1"/>
    <col min="9221" max="9221" width="9.28515625" bestFit="1" customWidth="1"/>
    <col min="9222" max="9222" width="9.28515625" customWidth="1"/>
    <col min="9223" max="9224" width="9.28515625" bestFit="1" customWidth="1"/>
    <col min="9225" max="9225" width="9.28515625" customWidth="1"/>
    <col min="9226" max="9227" width="9.28515625" bestFit="1" customWidth="1"/>
    <col min="9228" max="9228" width="9.28515625" customWidth="1"/>
    <col min="9229" max="9229" width="10.28515625" bestFit="1" customWidth="1"/>
    <col min="9230" max="9230" width="9.28515625" bestFit="1" customWidth="1"/>
    <col min="9231" max="9231" width="9.28515625" customWidth="1"/>
    <col min="9232" max="9233" width="9.28515625" bestFit="1" customWidth="1"/>
    <col min="9234" max="9234" width="9.28515625" customWidth="1"/>
    <col min="9235" max="9235" width="10.140625" bestFit="1" customWidth="1"/>
    <col min="9237" max="9237" width="9.140625" customWidth="1"/>
    <col min="9470" max="9470" width="6.7109375" bestFit="1" customWidth="1"/>
    <col min="9471" max="9471" width="4.7109375" customWidth="1"/>
    <col min="9473" max="9473" width="60" customWidth="1"/>
    <col min="9474" max="9474" width="9.28515625" bestFit="1" customWidth="1"/>
    <col min="9475" max="9475" width="9.28515625" customWidth="1"/>
    <col min="9476" max="9476" width="10.140625" bestFit="1" customWidth="1"/>
    <col min="9477" max="9477" width="9.28515625" bestFit="1" customWidth="1"/>
    <col min="9478" max="9478" width="9.28515625" customWidth="1"/>
    <col min="9479" max="9480" width="9.28515625" bestFit="1" customWidth="1"/>
    <col min="9481" max="9481" width="9.28515625" customWidth="1"/>
    <col min="9482" max="9483" width="9.28515625" bestFit="1" customWidth="1"/>
    <col min="9484" max="9484" width="9.28515625" customWidth="1"/>
    <col min="9485" max="9485" width="10.28515625" bestFit="1" customWidth="1"/>
    <col min="9486" max="9486" width="9.28515625" bestFit="1" customWidth="1"/>
    <col min="9487" max="9487" width="9.28515625" customWidth="1"/>
    <col min="9488" max="9489" width="9.28515625" bestFit="1" customWidth="1"/>
    <col min="9490" max="9490" width="9.28515625" customWidth="1"/>
    <col min="9491" max="9491" width="10.140625" bestFit="1" customWidth="1"/>
    <col min="9493" max="9493" width="9.140625" customWidth="1"/>
    <col min="9726" max="9726" width="6.7109375" bestFit="1" customWidth="1"/>
    <col min="9727" max="9727" width="4.7109375" customWidth="1"/>
    <col min="9729" max="9729" width="60" customWidth="1"/>
    <col min="9730" max="9730" width="9.28515625" bestFit="1" customWidth="1"/>
    <col min="9731" max="9731" width="9.28515625" customWidth="1"/>
    <col min="9732" max="9732" width="10.140625" bestFit="1" customWidth="1"/>
    <col min="9733" max="9733" width="9.28515625" bestFit="1" customWidth="1"/>
    <col min="9734" max="9734" width="9.28515625" customWidth="1"/>
    <col min="9735" max="9736" width="9.28515625" bestFit="1" customWidth="1"/>
    <col min="9737" max="9737" width="9.28515625" customWidth="1"/>
    <col min="9738" max="9739" width="9.28515625" bestFit="1" customWidth="1"/>
    <col min="9740" max="9740" width="9.28515625" customWidth="1"/>
    <col min="9741" max="9741" width="10.28515625" bestFit="1" customWidth="1"/>
    <col min="9742" max="9742" width="9.28515625" bestFit="1" customWidth="1"/>
    <col min="9743" max="9743" width="9.28515625" customWidth="1"/>
    <col min="9744" max="9745" width="9.28515625" bestFit="1" customWidth="1"/>
    <col min="9746" max="9746" width="9.28515625" customWidth="1"/>
    <col min="9747" max="9747" width="10.140625" bestFit="1" customWidth="1"/>
    <col min="9749" max="9749" width="9.140625" customWidth="1"/>
    <col min="9982" max="9982" width="6.7109375" bestFit="1" customWidth="1"/>
    <col min="9983" max="9983" width="4.7109375" customWidth="1"/>
    <col min="9985" max="9985" width="60" customWidth="1"/>
    <col min="9986" max="9986" width="9.28515625" bestFit="1" customWidth="1"/>
    <col min="9987" max="9987" width="9.28515625" customWidth="1"/>
    <col min="9988" max="9988" width="10.140625" bestFit="1" customWidth="1"/>
    <col min="9989" max="9989" width="9.28515625" bestFit="1" customWidth="1"/>
    <col min="9990" max="9990" width="9.28515625" customWidth="1"/>
    <col min="9991" max="9992" width="9.28515625" bestFit="1" customWidth="1"/>
    <col min="9993" max="9993" width="9.28515625" customWidth="1"/>
    <col min="9994" max="9995" width="9.28515625" bestFit="1" customWidth="1"/>
    <col min="9996" max="9996" width="9.28515625" customWidth="1"/>
    <col min="9997" max="9997" width="10.28515625" bestFit="1" customWidth="1"/>
    <col min="9998" max="9998" width="9.28515625" bestFit="1" customWidth="1"/>
    <col min="9999" max="9999" width="9.28515625" customWidth="1"/>
    <col min="10000" max="10001" width="9.28515625" bestFit="1" customWidth="1"/>
    <col min="10002" max="10002" width="9.28515625" customWidth="1"/>
    <col min="10003" max="10003" width="10.140625" bestFit="1" customWidth="1"/>
    <col min="10005" max="10005" width="9.140625" customWidth="1"/>
    <col min="10238" max="10238" width="6.7109375" bestFit="1" customWidth="1"/>
    <col min="10239" max="10239" width="4.7109375" customWidth="1"/>
    <col min="10241" max="10241" width="60" customWidth="1"/>
    <col min="10242" max="10242" width="9.28515625" bestFit="1" customWidth="1"/>
    <col min="10243" max="10243" width="9.28515625" customWidth="1"/>
    <col min="10244" max="10244" width="10.140625" bestFit="1" customWidth="1"/>
    <col min="10245" max="10245" width="9.28515625" bestFit="1" customWidth="1"/>
    <col min="10246" max="10246" width="9.28515625" customWidth="1"/>
    <col min="10247" max="10248" width="9.28515625" bestFit="1" customWidth="1"/>
    <col min="10249" max="10249" width="9.28515625" customWidth="1"/>
    <col min="10250" max="10251" width="9.28515625" bestFit="1" customWidth="1"/>
    <col min="10252" max="10252" width="9.28515625" customWidth="1"/>
    <col min="10253" max="10253" width="10.28515625" bestFit="1" customWidth="1"/>
    <col min="10254" max="10254" width="9.28515625" bestFit="1" customWidth="1"/>
    <col min="10255" max="10255" width="9.28515625" customWidth="1"/>
    <col min="10256" max="10257" width="9.28515625" bestFit="1" customWidth="1"/>
    <col min="10258" max="10258" width="9.28515625" customWidth="1"/>
    <col min="10259" max="10259" width="10.140625" bestFit="1" customWidth="1"/>
    <col min="10261" max="10261" width="9.140625" customWidth="1"/>
    <col min="10494" max="10494" width="6.7109375" bestFit="1" customWidth="1"/>
    <col min="10495" max="10495" width="4.7109375" customWidth="1"/>
    <col min="10497" max="10497" width="60" customWidth="1"/>
    <col min="10498" max="10498" width="9.28515625" bestFit="1" customWidth="1"/>
    <col min="10499" max="10499" width="9.28515625" customWidth="1"/>
    <col min="10500" max="10500" width="10.140625" bestFit="1" customWidth="1"/>
    <col min="10501" max="10501" width="9.28515625" bestFit="1" customWidth="1"/>
    <col min="10502" max="10502" width="9.28515625" customWidth="1"/>
    <col min="10503" max="10504" width="9.28515625" bestFit="1" customWidth="1"/>
    <col min="10505" max="10505" width="9.28515625" customWidth="1"/>
    <col min="10506" max="10507" width="9.28515625" bestFit="1" customWidth="1"/>
    <col min="10508" max="10508" width="9.28515625" customWidth="1"/>
    <col min="10509" max="10509" width="10.28515625" bestFit="1" customWidth="1"/>
    <col min="10510" max="10510" width="9.28515625" bestFit="1" customWidth="1"/>
    <col min="10511" max="10511" width="9.28515625" customWidth="1"/>
    <col min="10512" max="10513" width="9.28515625" bestFit="1" customWidth="1"/>
    <col min="10514" max="10514" width="9.28515625" customWidth="1"/>
    <col min="10515" max="10515" width="10.140625" bestFit="1" customWidth="1"/>
    <col min="10517" max="10517" width="9.140625" customWidth="1"/>
    <col min="10750" max="10750" width="6.7109375" bestFit="1" customWidth="1"/>
    <col min="10751" max="10751" width="4.7109375" customWidth="1"/>
    <col min="10753" max="10753" width="60" customWidth="1"/>
    <col min="10754" max="10754" width="9.28515625" bestFit="1" customWidth="1"/>
    <col min="10755" max="10755" width="9.28515625" customWidth="1"/>
    <col min="10756" max="10756" width="10.140625" bestFit="1" customWidth="1"/>
    <col min="10757" max="10757" width="9.28515625" bestFit="1" customWidth="1"/>
    <col min="10758" max="10758" width="9.28515625" customWidth="1"/>
    <col min="10759" max="10760" width="9.28515625" bestFit="1" customWidth="1"/>
    <col min="10761" max="10761" width="9.28515625" customWidth="1"/>
    <col min="10762" max="10763" width="9.28515625" bestFit="1" customWidth="1"/>
    <col min="10764" max="10764" width="9.28515625" customWidth="1"/>
    <col min="10765" max="10765" width="10.28515625" bestFit="1" customWidth="1"/>
    <col min="10766" max="10766" width="9.28515625" bestFit="1" customWidth="1"/>
    <col min="10767" max="10767" width="9.28515625" customWidth="1"/>
    <col min="10768" max="10769" width="9.28515625" bestFit="1" customWidth="1"/>
    <col min="10770" max="10770" width="9.28515625" customWidth="1"/>
    <col min="10771" max="10771" width="10.140625" bestFit="1" customWidth="1"/>
    <col min="10773" max="10773" width="9.140625" customWidth="1"/>
    <col min="11006" max="11006" width="6.7109375" bestFit="1" customWidth="1"/>
    <col min="11007" max="11007" width="4.7109375" customWidth="1"/>
    <col min="11009" max="11009" width="60" customWidth="1"/>
    <col min="11010" max="11010" width="9.28515625" bestFit="1" customWidth="1"/>
    <col min="11011" max="11011" width="9.28515625" customWidth="1"/>
    <col min="11012" max="11012" width="10.140625" bestFit="1" customWidth="1"/>
    <col min="11013" max="11013" width="9.28515625" bestFit="1" customWidth="1"/>
    <col min="11014" max="11014" width="9.28515625" customWidth="1"/>
    <col min="11015" max="11016" width="9.28515625" bestFit="1" customWidth="1"/>
    <col min="11017" max="11017" width="9.28515625" customWidth="1"/>
    <col min="11018" max="11019" width="9.28515625" bestFit="1" customWidth="1"/>
    <col min="11020" max="11020" width="9.28515625" customWidth="1"/>
    <col min="11021" max="11021" width="10.28515625" bestFit="1" customWidth="1"/>
    <col min="11022" max="11022" width="9.28515625" bestFit="1" customWidth="1"/>
    <col min="11023" max="11023" width="9.28515625" customWidth="1"/>
    <col min="11024" max="11025" width="9.28515625" bestFit="1" customWidth="1"/>
    <col min="11026" max="11026" width="9.28515625" customWidth="1"/>
    <col min="11027" max="11027" width="10.140625" bestFit="1" customWidth="1"/>
    <col min="11029" max="11029" width="9.140625" customWidth="1"/>
    <col min="11262" max="11262" width="6.7109375" bestFit="1" customWidth="1"/>
    <col min="11263" max="11263" width="4.7109375" customWidth="1"/>
    <col min="11265" max="11265" width="60" customWidth="1"/>
    <col min="11266" max="11266" width="9.28515625" bestFit="1" customWidth="1"/>
    <col min="11267" max="11267" width="9.28515625" customWidth="1"/>
    <col min="11268" max="11268" width="10.140625" bestFit="1" customWidth="1"/>
    <col min="11269" max="11269" width="9.28515625" bestFit="1" customWidth="1"/>
    <col min="11270" max="11270" width="9.28515625" customWidth="1"/>
    <col min="11271" max="11272" width="9.28515625" bestFit="1" customWidth="1"/>
    <col min="11273" max="11273" width="9.28515625" customWidth="1"/>
    <col min="11274" max="11275" width="9.28515625" bestFit="1" customWidth="1"/>
    <col min="11276" max="11276" width="9.28515625" customWidth="1"/>
    <col min="11277" max="11277" width="10.28515625" bestFit="1" customWidth="1"/>
    <col min="11278" max="11278" width="9.28515625" bestFit="1" customWidth="1"/>
    <col min="11279" max="11279" width="9.28515625" customWidth="1"/>
    <col min="11280" max="11281" width="9.28515625" bestFit="1" customWidth="1"/>
    <col min="11282" max="11282" width="9.28515625" customWidth="1"/>
    <col min="11283" max="11283" width="10.140625" bestFit="1" customWidth="1"/>
    <col min="11285" max="11285" width="9.140625" customWidth="1"/>
    <col min="11518" max="11518" width="6.7109375" bestFit="1" customWidth="1"/>
    <col min="11519" max="11519" width="4.7109375" customWidth="1"/>
    <col min="11521" max="11521" width="60" customWidth="1"/>
    <col min="11522" max="11522" width="9.28515625" bestFit="1" customWidth="1"/>
    <col min="11523" max="11523" width="9.28515625" customWidth="1"/>
    <col min="11524" max="11524" width="10.140625" bestFit="1" customWidth="1"/>
    <col min="11525" max="11525" width="9.28515625" bestFit="1" customWidth="1"/>
    <col min="11526" max="11526" width="9.28515625" customWidth="1"/>
    <col min="11527" max="11528" width="9.28515625" bestFit="1" customWidth="1"/>
    <col min="11529" max="11529" width="9.28515625" customWidth="1"/>
    <col min="11530" max="11531" width="9.28515625" bestFit="1" customWidth="1"/>
    <col min="11532" max="11532" width="9.28515625" customWidth="1"/>
    <col min="11533" max="11533" width="10.28515625" bestFit="1" customWidth="1"/>
    <col min="11534" max="11534" width="9.28515625" bestFit="1" customWidth="1"/>
    <col min="11535" max="11535" width="9.28515625" customWidth="1"/>
    <col min="11536" max="11537" width="9.28515625" bestFit="1" customWidth="1"/>
    <col min="11538" max="11538" width="9.28515625" customWidth="1"/>
    <col min="11539" max="11539" width="10.140625" bestFit="1" customWidth="1"/>
    <col min="11541" max="11541" width="9.140625" customWidth="1"/>
    <col min="11774" max="11774" width="6.7109375" bestFit="1" customWidth="1"/>
    <col min="11775" max="11775" width="4.7109375" customWidth="1"/>
    <col min="11777" max="11777" width="60" customWidth="1"/>
    <col min="11778" max="11778" width="9.28515625" bestFit="1" customWidth="1"/>
    <col min="11779" max="11779" width="9.28515625" customWidth="1"/>
    <col min="11780" max="11780" width="10.140625" bestFit="1" customWidth="1"/>
    <col min="11781" max="11781" width="9.28515625" bestFit="1" customWidth="1"/>
    <col min="11782" max="11782" width="9.28515625" customWidth="1"/>
    <col min="11783" max="11784" width="9.28515625" bestFit="1" customWidth="1"/>
    <col min="11785" max="11785" width="9.28515625" customWidth="1"/>
    <col min="11786" max="11787" width="9.28515625" bestFit="1" customWidth="1"/>
    <col min="11788" max="11788" width="9.28515625" customWidth="1"/>
    <col min="11789" max="11789" width="10.28515625" bestFit="1" customWidth="1"/>
    <col min="11790" max="11790" width="9.28515625" bestFit="1" customWidth="1"/>
    <col min="11791" max="11791" width="9.28515625" customWidth="1"/>
    <col min="11792" max="11793" width="9.28515625" bestFit="1" customWidth="1"/>
    <col min="11794" max="11794" width="9.28515625" customWidth="1"/>
    <col min="11795" max="11795" width="10.140625" bestFit="1" customWidth="1"/>
    <col min="11797" max="11797" width="9.140625" customWidth="1"/>
    <col min="12030" max="12030" width="6.7109375" bestFit="1" customWidth="1"/>
    <col min="12031" max="12031" width="4.7109375" customWidth="1"/>
    <col min="12033" max="12033" width="60" customWidth="1"/>
    <col min="12034" max="12034" width="9.28515625" bestFit="1" customWidth="1"/>
    <col min="12035" max="12035" width="9.28515625" customWidth="1"/>
    <col min="12036" max="12036" width="10.140625" bestFit="1" customWidth="1"/>
    <col min="12037" max="12037" width="9.28515625" bestFit="1" customWidth="1"/>
    <col min="12038" max="12038" width="9.28515625" customWidth="1"/>
    <col min="12039" max="12040" width="9.28515625" bestFit="1" customWidth="1"/>
    <col min="12041" max="12041" width="9.28515625" customWidth="1"/>
    <col min="12042" max="12043" width="9.28515625" bestFit="1" customWidth="1"/>
    <col min="12044" max="12044" width="9.28515625" customWidth="1"/>
    <col min="12045" max="12045" width="10.28515625" bestFit="1" customWidth="1"/>
    <col min="12046" max="12046" width="9.28515625" bestFit="1" customWidth="1"/>
    <col min="12047" max="12047" width="9.28515625" customWidth="1"/>
    <col min="12048" max="12049" width="9.28515625" bestFit="1" customWidth="1"/>
    <col min="12050" max="12050" width="9.28515625" customWidth="1"/>
    <col min="12051" max="12051" width="10.140625" bestFit="1" customWidth="1"/>
    <col min="12053" max="12053" width="9.140625" customWidth="1"/>
    <col min="12286" max="12286" width="6.7109375" bestFit="1" customWidth="1"/>
    <col min="12287" max="12287" width="4.7109375" customWidth="1"/>
    <col min="12289" max="12289" width="60" customWidth="1"/>
    <col min="12290" max="12290" width="9.28515625" bestFit="1" customWidth="1"/>
    <col min="12291" max="12291" width="9.28515625" customWidth="1"/>
    <col min="12292" max="12292" width="10.140625" bestFit="1" customWidth="1"/>
    <col min="12293" max="12293" width="9.28515625" bestFit="1" customWidth="1"/>
    <col min="12294" max="12294" width="9.28515625" customWidth="1"/>
    <col min="12295" max="12296" width="9.28515625" bestFit="1" customWidth="1"/>
    <col min="12297" max="12297" width="9.28515625" customWidth="1"/>
    <col min="12298" max="12299" width="9.28515625" bestFit="1" customWidth="1"/>
    <col min="12300" max="12300" width="9.28515625" customWidth="1"/>
    <col min="12301" max="12301" width="10.28515625" bestFit="1" customWidth="1"/>
    <col min="12302" max="12302" width="9.28515625" bestFit="1" customWidth="1"/>
    <col min="12303" max="12303" width="9.28515625" customWidth="1"/>
    <col min="12304" max="12305" width="9.28515625" bestFit="1" customWidth="1"/>
    <col min="12306" max="12306" width="9.28515625" customWidth="1"/>
    <col min="12307" max="12307" width="10.140625" bestFit="1" customWidth="1"/>
    <col min="12309" max="12309" width="9.140625" customWidth="1"/>
    <col min="12542" max="12542" width="6.7109375" bestFit="1" customWidth="1"/>
    <col min="12543" max="12543" width="4.7109375" customWidth="1"/>
    <col min="12545" max="12545" width="60" customWidth="1"/>
    <col min="12546" max="12546" width="9.28515625" bestFit="1" customWidth="1"/>
    <col min="12547" max="12547" width="9.28515625" customWidth="1"/>
    <col min="12548" max="12548" width="10.140625" bestFit="1" customWidth="1"/>
    <col min="12549" max="12549" width="9.28515625" bestFit="1" customWidth="1"/>
    <col min="12550" max="12550" width="9.28515625" customWidth="1"/>
    <col min="12551" max="12552" width="9.28515625" bestFit="1" customWidth="1"/>
    <col min="12553" max="12553" width="9.28515625" customWidth="1"/>
    <col min="12554" max="12555" width="9.28515625" bestFit="1" customWidth="1"/>
    <col min="12556" max="12556" width="9.28515625" customWidth="1"/>
    <col min="12557" max="12557" width="10.28515625" bestFit="1" customWidth="1"/>
    <col min="12558" max="12558" width="9.28515625" bestFit="1" customWidth="1"/>
    <col min="12559" max="12559" width="9.28515625" customWidth="1"/>
    <col min="12560" max="12561" width="9.28515625" bestFit="1" customWidth="1"/>
    <col min="12562" max="12562" width="9.28515625" customWidth="1"/>
    <col min="12563" max="12563" width="10.140625" bestFit="1" customWidth="1"/>
    <col min="12565" max="12565" width="9.140625" customWidth="1"/>
    <col min="12798" max="12798" width="6.7109375" bestFit="1" customWidth="1"/>
    <col min="12799" max="12799" width="4.7109375" customWidth="1"/>
    <col min="12801" max="12801" width="60" customWidth="1"/>
    <col min="12802" max="12802" width="9.28515625" bestFit="1" customWidth="1"/>
    <col min="12803" max="12803" width="9.28515625" customWidth="1"/>
    <col min="12804" max="12804" width="10.140625" bestFit="1" customWidth="1"/>
    <col min="12805" max="12805" width="9.28515625" bestFit="1" customWidth="1"/>
    <col min="12806" max="12806" width="9.28515625" customWidth="1"/>
    <col min="12807" max="12808" width="9.28515625" bestFit="1" customWidth="1"/>
    <col min="12809" max="12809" width="9.28515625" customWidth="1"/>
    <col min="12810" max="12811" width="9.28515625" bestFit="1" customWidth="1"/>
    <col min="12812" max="12812" width="9.28515625" customWidth="1"/>
    <col min="12813" max="12813" width="10.28515625" bestFit="1" customWidth="1"/>
    <col min="12814" max="12814" width="9.28515625" bestFit="1" customWidth="1"/>
    <col min="12815" max="12815" width="9.28515625" customWidth="1"/>
    <col min="12816" max="12817" width="9.28515625" bestFit="1" customWidth="1"/>
    <col min="12818" max="12818" width="9.28515625" customWidth="1"/>
    <col min="12819" max="12819" width="10.140625" bestFit="1" customWidth="1"/>
    <col min="12821" max="12821" width="9.140625" customWidth="1"/>
    <col min="13054" max="13054" width="6.7109375" bestFit="1" customWidth="1"/>
    <col min="13055" max="13055" width="4.7109375" customWidth="1"/>
    <col min="13057" max="13057" width="60" customWidth="1"/>
    <col min="13058" max="13058" width="9.28515625" bestFit="1" customWidth="1"/>
    <col min="13059" max="13059" width="9.28515625" customWidth="1"/>
    <col min="13060" max="13060" width="10.140625" bestFit="1" customWidth="1"/>
    <col min="13061" max="13061" width="9.28515625" bestFit="1" customWidth="1"/>
    <col min="13062" max="13062" width="9.28515625" customWidth="1"/>
    <col min="13063" max="13064" width="9.28515625" bestFit="1" customWidth="1"/>
    <col min="13065" max="13065" width="9.28515625" customWidth="1"/>
    <col min="13066" max="13067" width="9.28515625" bestFit="1" customWidth="1"/>
    <col min="13068" max="13068" width="9.28515625" customWidth="1"/>
    <col min="13069" max="13069" width="10.28515625" bestFit="1" customWidth="1"/>
    <col min="13070" max="13070" width="9.28515625" bestFit="1" customWidth="1"/>
    <col min="13071" max="13071" width="9.28515625" customWidth="1"/>
    <col min="13072" max="13073" width="9.28515625" bestFit="1" customWidth="1"/>
    <col min="13074" max="13074" width="9.28515625" customWidth="1"/>
    <col min="13075" max="13075" width="10.140625" bestFit="1" customWidth="1"/>
    <col min="13077" max="13077" width="9.140625" customWidth="1"/>
    <col min="13310" max="13310" width="6.7109375" bestFit="1" customWidth="1"/>
    <col min="13311" max="13311" width="4.7109375" customWidth="1"/>
    <col min="13313" max="13313" width="60" customWidth="1"/>
    <col min="13314" max="13314" width="9.28515625" bestFit="1" customWidth="1"/>
    <col min="13315" max="13315" width="9.28515625" customWidth="1"/>
    <col min="13316" max="13316" width="10.140625" bestFit="1" customWidth="1"/>
    <col min="13317" max="13317" width="9.28515625" bestFit="1" customWidth="1"/>
    <col min="13318" max="13318" width="9.28515625" customWidth="1"/>
    <col min="13319" max="13320" width="9.28515625" bestFit="1" customWidth="1"/>
    <col min="13321" max="13321" width="9.28515625" customWidth="1"/>
    <col min="13322" max="13323" width="9.28515625" bestFit="1" customWidth="1"/>
    <col min="13324" max="13324" width="9.28515625" customWidth="1"/>
    <col min="13325" max="13325" width="10.28515625" bestFit="1" customWidth="1"/>
    <col min="13326" max="13326" width="9.28515625" bestFit="1" customWidth="1"/>
    <col min="13327" max="13327" width="9.28515625" customWidth="1"/>
    <col min="13328" max="13329" width="9.28515625" bestFit="1" customWidth="1"/>
    <col min="13330" max="13330" width="9.28515625" customWidth="1"/>
    <col min="13331" max="13331" width="10.140625" bestFit="1" customWidth="1"/>
    <col min="13333" max="13333" width="9.140625" customWidth="1"/>
    <col min="13566" max="13566" width="6.7109375" bestFit="1" customWidth="1"/>
    <col min="13567" max="13567" width="4.7109375" customWidth="1"/>
    <col min="13569" max="13569" width="60" customWidth="1"/>
    <col min="13570" max="13570" width="9.28515625" bestFit="1" customWidth="1"/>
    <col min="13571" max="13571" width="9.28515625" customWidth="1"/>
    <col min="13572" max="13572" width="10.140625" bestFit="1" customWidth="1"/>
    <col min="13573" max="13573" width="9.28515625" bestFit="1" customWidth="1"/>
    <col min="13574" max="13574" width="9.28515625" customWidth="1"/>
    <col min="13575" max="13576" width="9.28515625" bestFit="1" customWidth="1"/>
    <col min="13577" max="13577" width="9.28515625" customWidth="1"/>
    <col min="13578" max="13579" width="9.28515625" bestFit="1" customWidth="1"/>
    <col min="13580" max="13580" width="9.28515625" customWidth="1"/>
    <col min="13581" max="13581" width="10.28515625" bestFit="1" customWidth="1"/>
    <col min="13582" max="13582" width="9.28515625" bestFit="1" customWidth="1"/>
    <col min="13583" max="13583" width="9.28515625" customWidth="1"/>
    <col min="13584" max="13585" width="9.28515625" bestFit="1" customWidth="1"/>
    <col min="13586" max="13586" width="9.28515625" customWidth="1"/>
    <col min="13587" max="13587" width="10.140625" bestFit="1" customWidth="1"/>
    <col min="13589" max="13589" width="9.140625" customWidth="1"/>
    <col min="13822" max="13822" width="6.7109375" bestFit="1" customWidth="1"/>
    <col min="13823" max="13823" width="4.7109375" customWidth="1"/>
    <col min="13825" max="13825" width="60" customWidth="1"/>
    <col min="13826" max="13826" width="9.28515625" bestFit="1" customWidth="1"/>
    <col min="13827" max="13827" width="9.28515625" customWidth="1"/>
    <col min="13828" max="13828" width="10.140625" bestFit="1" customWidth="1"/>
    <col min="13829" max="13829" width="9.28515625" bestFit="1" customWidth="1"/>
    <col min="13830" max="13830" width="9.28515625" customWidth="1"/>
    <col min="13831" max="13832" width="9.28515625" bestFit="1" customWidth="1"/>
    <col min="13833" max="13833" width="9.28515625" customWidth="1"/>
    <col min="13834" max="13835" width="9.28515625" bestFit="1" customWidth="1"/>
    <col min="13836" max="13836" width="9.28515625" customWidth="1"/>
    <col min="13837" max="13837" width="10.28515625" bestFit="1" customWidth="1"/>
    <col min="13838" max="13838" width="9.28515625" bestFit="1" customWidth="1"/>
    <col min="13839" max="13839" width="9.28515625" customWidth="1"/>
    <col min="13840" max="13841" width="9.28515625" bestFit="1" customWidth="1"/>
    <col min="13842" max="13842" width="9.28515625" customWidth="1"/>
    <col min="13843" max="13843" width="10.140625" bestFit="1" customWidth="1"/>
    <col min="13845" max="13845" width="9.140625" customWidth="1"/>
    <col min="14078" max="14078" width="6.7109375" bestFit="1" customWidth="1"/>
    <col min="14079" max="14079" width="4.7109375" customWidth="1"/>
    <col min="14081" max="14081" width="60" customWidth="1"/>
    <col min="14082" max="14082" width="9.28515625" bestFit="1" customWidth="1"/>
    <col min="14083" max="14083" width="9.28515625" customWidth="1"/>
    <col min="14084" max="14084" width="10.140625" bestFit="1" customWidth="1"/>
    <col min="14085" max="14085" width="9.28515625" bestFit="1" customWidth="1"/>
    <col min="14086" max="14086" width="9.28515625" customWidth="1"/>
    <col min="14087" max="14088" width="9.28515625" bestFit="1" customWidth="1"/>
    <col min="14089" max="14089" width="9.28515625" customWidth="1"/>
    <col min="14090" max="14091" width="9.28515625" bestFit="1" customWidth="1"/>
    <col min="14092" max="14092" width="9.28515625" customWidth="1"/>
    <col min="14093" max="14093" width="10.28515625" bestFit="1" customWidth="1"/>
    <col min="14094" max="14094" width="9.28515625" bestFit="1" customWidth="1"/>
    <col min="14095" max="14095" width="9.28515625" customWidth="1"/>
    <col min="14096" max="14097" width="9.28515625" bestFit="1" customWidth="1"/>
    <col min="14098" max="14098" width="9.28515625" customWidth="1"/>
    <col min="14099" max="14099" width="10.140625" bestFit="1" customWidth="1"/>
    <col min="14101" max="14101" width="9.140625" customWidth="1"/>
    <col min="14334" max="14334" width="6.7109375" bestFit="1" customWidth="1"/>
    <col min="14335" max="14335" width="4.7109375" customWidth="1"/>
    <col min="14337" max="14337" width="60" customWidth="1"/>
    <col min="14338" max="14338" width="9.28515625" bestFit="1" customWidth="1"/>
    <col min="14339" max="14339" width="9.28515625" customWidth="1"/>
    <col min="14340" max="14340" width="10.140625" bestFit="1" customWidth="1"/>
    <col min="14341" max="14341" width="9.28515625" bestFit="1" customWidth="1"/>
    <col min="14342" max="14342" width="9.28515625" customWidth="1"/>
    <col min="14343" max="14344" width="9.28515625" bestFit="1" customWidth="1"/>
    <col min="14345" max="14345" width="9.28515625" customWidth="1"/>
    <col min="14346" max="14347" width="9.28515625" bestFit="1" customWidth="1"/>
    <col min="14348" max="14348" width="9.28515625" customWidth="1"/>
    <col min="14349" max="14349" width="10.28515625" bestFit="1" customWidth="1"/>
    <col min="14350" max="14350" width="9.28515625" bestFit="1" customWidth="1"/>
    <col min="14351" max="14351" width="9.28515625" customWidth="1"/>
    <col min="14352" max="14353" width="9.28515625" bestFit="1" customWidth="1"/>
    <col min="14354" max="14354" width="9.28515625" customWidth="1"/>
    <col min="14355" max="14355" width="10.140625" bestFit="1" customWidth="1"/>
    <col min="14357" max="14357" width="9.140625" customWidth="1"/>
    <col min="14590" max="14590" width="6.7109375" bestFit="1" customWidth="1"/>
    <col min="14591" max="14591" width="4.7109375" customWidth="1"/>
    <col min="14593" max="14593" width="60" customWidth="1"/>
    <col min="14594" max="14594" width="9.28515625" bestFit="1" customWidth="1"/>
    <col min="14595" max="14595" width="9.28515625" customWidth="1"/>
    <col min="14596" max="14596" width="10.140625" bestFit="1" customWidth="1"/>
    <col min="14597" max="14597" width="9.28515625" bestFit="1" customWidth="1"/>
    <col min="14598" max="14598" width="9.28515625" customWidth="1"/>
    <col min="14599" max="14600" width="9.28515625" bestFit="1" customWidth="1"/>
    <col min="14601" max="14601" width="9.28515625" customWidth="1"/>
    <col min="14602" max="14603" width="9.28515625" bestFit="1" customWidth="1"/>
    <col min="14604" max="14604" width="9.28515625" customWidth="1"/>
    <col min="14605" max="14605" width="10.28515625" bestFit="1" customWidth="1"/>
    <col min="14606" max="14606" width="9.28515625" bestFit="1" customWidth="1"/>
    <col min="14607" max="14607" width="9.28515625" customWidth="1"/>
    <col min="14608" max="14609" width="9.28515625" bestFit="1" customWidth="1"/>
    <col min="14610" max="14610" width="9.28515625" customWidth="1"/>
    <col min="14611" max="14611" width="10.140625" bestFit="1" customWidth="1"/>
    <col min="14613" max="14613" width="9.140625" customWidth="1"/>
    <col min="14846" max="14846" width="6.7109375" bestFit="1" customWidth="1"/>
    <col min="14847" max="14847" width="4.7109375" customWidth="1"/>
    <col min="14849" max="14849" width="60" customWidth="1"/>
    <col min="14850" max="14850" width="9.28515625" bestFit="1" customWidth="1"/>
    <col min="14851" max="14851" width="9.28515625" customWidth="1"/>
    <col min="14852" max="14852" width="10.140625" bestFit="1" customWidth="1"/>
    <col min="14853" max="14853" width="9.28515625" bestFit="1" customWidth="1"/>
    <col min="14854" max="14854" width="9.28515625" customWidth="1"/>
    <col min="14855" max="14856" width="9.28515625" bestFit="1" customWidth="1"/>
    <col min="14857" max="14857" width="9.28515625" customWidth="1"/>
    <col min="14858" max="14859" width="9.28515625" bestFit="1" customWidth="1"/>
    <col min="14860" max="14860" width="9.28515625" customWidth="1"/>
    <col min="14861" max="14861" width="10.28515625" bestFit="1" customWidth="1"/>
    <col min="14862" max="14862" width="9.28515625" bestFit="1" customWidth="1"/>
    <col min="14863" max="14863" width="9.28515625" customWidth="1"/>
    <col min="14864" max="14865" width="9.28515625" bestFit="1" customWidth="1"/>
    <col min="14866" max="14866" width="9.28515625" customWidth="1"/>
    <col min="14867" max="14867" width="10.140625" bestFit="1" customWidth="1"/>
    <col min="14869" max="14869" width="9.140625" customWidth="1"/>
    <col min="15102" max="15102" width="6.7109375" bestFit="1" customWidth="1"/>
    <col min="15103" max="15103" width="4.7109375" customWidth="1"/>
    <col min="15105" max="15105" width="60" customWidth="1"/>
    <col min="15106" max="15106" width="9.28515625" bestFit="1" customWidth="1"/>
    <col min="15107" max="15107" width="9.28515625" customWidth="1"/>
    <col min="15108" max="15108" width="10.140625" bestFit="1" customWidth="1"/>
    <col min="15109" max="15109" width="9.28515625" bestFit="1" customWidth="1"/>
    <col min="15110" max="15110" width="9.28515625" customWidth="1"/>
    <col min="15111" max="15112" width="9.28515625" bestFit="1" customWidth="1"/>
    <col min="15113" max="15113" width="9.28515625" customWidth="1"/>
    <col min="15114" max="15115" width="9.28515625" bestFit="1" customWidth="1"/>
    <col min="15116" max="15116" width="9.28515625" customWidth="1"/>
    <col min="15117" max="15117" width="10.28515625" bestFit="1" customWidth="1"/>
    <col min="15118" max="15118" width="9.28515625" bestFit="1" customWidth="1"/>
    <col min="15119" max="15119" width="9.28515625" customWidth="1"/>
    <col min="15120" max="15121" width="9.28515625" bestFit="1" customWidth="1"/>
    <col min="15122" max="15122" width="9.28515625" customWidth="1"/>
    <col min="15123" max="15123" width="10.140625" bestFit="1" customWidth="1"/>
    <col min="15125" max="15125" width="9.140625" customWidth="1"/>
    <col min="15358" max="15358" width="6.7109375" bestFit="1" customWidth="1"/>
    <col min="15359" max="15359" width="4.7109375" customWidth="1"/>
    <col min="15361" max="15361" width="60" customWidth="1"/>
    <col min="15362" max="15362" width="9.28515625" bestFit="1" customWidth="1"/>
    <col min="15363" max="15363" width="9.28515625" customWidth="1"/>
    <col min="15364" max="15364" width="10.140625" bestFit="1" customWidth="1"/>
    <col min="15365" max="15365" width="9.28515625" bestFit="1" customWidth="1"/>
    <col min="15366" max="15366" width="9.28515625" customWidth="1"/>
    <col min="15367" max="15368" width="9.28515625" bestFit="1" customWidth="1"/>
    <col min="15369" max="15369" width="9.28515625" customWidth="1"/>
    <col min="15370" max="15371" width="9.28515625" bestFit="1" customWidth="1"/>
    <col min="15372" max="15372" width="9.28515625" customWidth="1"/>
    <col min="15373" max="15373" width="10.28515625" bestFit="1" customWidth="1"/>
    <col min="15374" max="15374" width="9.28515625" bestFit="1" customWidth="1"/>
    <col min="15375" max="15375" width="9.28515625" customWidth="1"/>
    <col min="15376" max="15377" width="9.28515625" bestFit="1" customWidth="1"/>
    <col min="15378" max="15378" width="9.28515625" customWidth="1"/>
    <col min="15379" max="15379" width="10.140625" bestFit="1" customWidth="1"/>
    <col min="15381" max="15381" width="9.140625" customWidth="1"/>
    <col min="15614" max="15614" width="6.7109375" bestFit="1" customWidth="1"/>
    <col min="15615" max="15615" width="4.7109375" customWidth="1"/>
    <col min="15617" max="15617" width="60" customWidth="1"/>
    <col min="15618" max="15618" width="9.28515625" bestFit="1" customWidth="1"/>
    <col min="15619" max="15619" width="9.28515625" customWidth="1"/>
    <col min="15620" max="15620" width="10.140625" bestFit="1" customWidth="1"/>
    <col min="15621" max="15621" width="9.28515625" bestFit="1" customWidth="1"/>
    <col min="15622" max="15622" width="9.28515625" customWidth="1"/>
    <col min="15623" max="15624" width="9.28515625" bestFit="1" customWidth="1"/>
    <col min="15625" max="15625" width="9.28515625" customWidth="1"/>
    <col min="15626" max="15627" width="9.28515625" bestFit="1" customWidth="1"/>
    <col min="15628" max="15628" width="9.28515625" customWidth="1"/>
    <col min="15629" max="15629" width="10.28515625" bestFit="1" customWidth="1"/>
    <col min="15630" max="15630" width="9.28515625" bestFit="1" customWidth="1"/>
    <col min="15631" max="15631" width="9.28515625" customWidth="1"/>
    <col min="15632" max="15633" width="9.28515625" bestFit="1" customWidth="1"/>
    <col min="15634" max="15634" width="9.28515625" customWidth="1"/>
    <col min="15635" max="15635" width="10.140625" bestFit="1" customWidth="1"/>
    <col min="15637" max="15637" width="9.140625" customWidth="1"/>
    <col min="15870" max="15870" width="6.7109375" bestFit="1" customWidth="1"/>
    <col min="15871" max="15871" width="4.7109375" customWidth="1"/>
    <col min="15873" max="15873" width="60" customWidth="1"/>
    <col min="15874" max="15874" width="9.28515625" bestFit="1" customWidth="1"/>
    <col min="15875" max="15875" width="9.28515625" customWidth="1"/>
    <col min="15876" max="15876" width="10.140625" bestFit="1" customWidth="1"/>
    <col min="15877" max="15877" width="9.28515625" bestFit="1" customWidth="1"/>
    <col min="15878" max="15878" width="9.28515625" customWidth="1"/>
    <col min="15879" max="15880" width="9.28515625" bestFit="1" customWidth="1"/>
    <col min="15881" max="15881" width="9.28515625" customWidth="1"/>
    <col min="15882" max="15883" width="9.28515625" bestFit="1" customWidth="1"/>
    <col min="15884" max="15884" width="9.28515625" customWidth="1"/>
    <col min="15885" max="15885" width="10.28515625" bestFit="1" customWidth="1"/>
    <col min="15886" max="15886" width="9.28515625" bestFit="1" customWidth="1"/>
    <col min="15887" max="15887" width="9.28515625" customWidth="1"/>
    <col min="15888" max="15889" width="9.28515625" bestFit="1" customWidth="1"/>
    <col min="15890" max="15890" width="9.28515625" customWidth="1"/>
    <col min="15891" max="15891" width="10.140625" bestFit="1" customWidth="1"/>
    <col min="15893" max="15893" width="9.140625" customWidth="1"/>
    <col min="16126" max="16126" width="6.7109375" bestFit="1" customWidth="1"/>
    <col min="16127" max="16127" width="4.7109375" customWidth="1"/>
    <col min="16129" max="16129" width="60" customWidth="1"/>
    <col min="16130" max="16130" width="9.28515625" bestFit="1" customWidth="1"/>
    <col min="16131" max="16131" width="9.28515625" customWidth="1"/>
    <col min="16132" max="16132" width="10.140625" bestFit="1" customWidth="1"/>
    <col min="16133" max="16133" width="9.28515625" bestFit="1" customWidth="1"/>
    <col min="16134" max="16134" width="9.28515625" customWidth="1"/>
    <col min="16135" max="16136" width="9.28515625" bestFit="1" customWidth="1"/>
    <col min="16137" max="16137" width="9.28515625" customWidth="1"/>
    <col min="16138" max="16139" width="9.28515625" bestFit="1" customWidth="1"/>
    <col min="16140" max="16140" width="9.28515625" customWidth="1"/>
    <col min="16141" max="16141" width="10.28515625" bestFit="1" customWidth="1"/>
    <col min="16142" max="16142" width="9.28515625" bestFit="1" customWidth="1"/>
    <col min="16143" max="16143" width="9.28515625" customWidth="1"/>
    <col min="16144" max="16145" width="9.28515625" bestFit="1" customWidth="1"/>
    <col min="16146" max="16146" width="9.28515625" customWidth="1"/>
    <col min="16147" max="16147" width="10.140625" bestFit="1" customWidth="1"/>
    <col min="16149" max="16149" width="9.140625" customWidth="1"/>
  </cols>
  <sheetData>
    <row r="1" spans="1:31">
      <c r="B1">
        <f>KG!B1</f>
        <v>2026</v>
      </c>
      <c r="D1" s="34" t="s">
        <v>28</v>
      </c>
      <c r="H1" s="31">
        <f>H2-H6</f>
        <v>-40</v>
      </c>
      <c r="W1" s="1"/>
      <c r="X1" s="1" t="s">
        <v>38</v>
      </c>
      <c r="Y1" s="1">
        <f>KG!AB1</f>
        <v>23</v>
      </c>
      <c r="AA1" s="37">
        <f>Y1/Y2</f>
        <v>1.7692307692307692</v>
      </c>
    </row>
    <row r="2" spans="1:31">
      <c r="B2" s="32" t="str">
        <f>KG!B2</f>
        <v>Июль</v>
      </c>
      <c r="D2" t="s">
        <v>22</v>
      </c>
      <c r="U2" s="1"/>
      <c r="W2" s="37">
        <f>S60/KG!$V$60</f>
        <v>5.2563514645190448E-2</v>
      </c>
      <c r="X2" s="38" t="s">
        <v>39</v>
      </c>
      <c r="Y2" s="1">
        <f>KG!AB2</f>
        <v>13</v>
      </c>
      <c r="AA2" s="70">
        <f>SUMPRODUCT(AA5:AA48,AD5:AD48)</f>
        <v>5848437.791666667</v>
      </c>
    </row>
    <row r="3" spans="1:31" ht="45">
      <c r="A3" s="2" t="s">
        <v>1</v>
      </c>
      <c r="B3" s="2" t="s">
        <v>2</v>
      </c>
      <c r="C3" s="3" t="s">
        <v>3</v>
      </c>
      <c r="D3" s="4" t="s">
        <v>4</v>
      </c>
      <c r="E3" s="131" t="s">
        <v>5</v>
      </c>
      <c r="F3" s="131"/>
      <c r="G3" s="131"/>
      <c r="H3" s="131" t="s">
        <v>6</v>
      </c>
      <c r="I3" s="131"/>
      <c r="J3" s="131"/>
      <c r="K3" s="131" t="s">
        <v>7</v>
      </c>
      <c r="L3" s="131"/>
      <c r="M3" s="131"/>
      <c r="N3" s="131" t="s">
        <v>8</v>
      </c>
      <c r="O3" s="131"/>
      <c r="P3" s="131"/>
      <c r="Q3" s="123" t="s">
        <v>9</v>
      </c>
      <c r="R3" s="123"/>
      <c r="S3" s="123"/>
      <c r="U3" s="1"/>
      <c r="W3" s="35" t="s">
        <v>35</v>
      </c>
      <c r="X3" s="39" t="s">
        <v>36</v>
      </c>
      <c r="Y3" s="39" t="s">
        <v>37</v>
      </c>
      <c r="AA3" s="43" t="s">
        <v>40</v>
      </c>
      <c r="AB3" s="39" t="s">
        <v>41</v>
      </c>
      <c r="AC3" s="39" t="s">
        <v>42</v>
      </c>
    </row>
    <row r="4" spans="1:31" ht="30">
      <c r="A4" s="3"/>
      <c r="B4" s="2"/>
      <c r="C4" s="5"/>
      <c r="D4" s="6"/>
      <c r="E4" s="7" t="s">
        <v>10</v>
      </c>
      <c r="F4" s="7" t="s">
        <v>11</v>
      </c>
      <c r="G4" s="7" t="s">
        <v>12</v>
      </c>
      <c r="H4" s="8" t="s">
        <v>10</v>
      </c>
      <c r="I4" s="8" t="s">
        <v>11</v>
      </c>
      <c r="J4" s="7" t="s">
        <v>12</v>
      </c>
      <c r="K4" s="8" t="s">
        <v>10</v>
      </c>
      <c r="L4" s="8" t="s">
        <v>11</v>
      </c>
      <c r="M4" s="7" t="s">
        <v>12</v>
      </c>
      <c r="N4" s="8" t="s">
        <v>10</v>
      </c>
      <c r="O4" s="8" t="s">
        <v>11</v>
      </c>
      <c r="P4" s="7" t="s">
        <v>12</v>
      </c>
      <c r="Q4" s="9" t="s">
        <v>10</v>
      </c>
      <c r="R4" s="9" t="s">
        <v>11</v>
      </c>
      <c r="S4" s="10" t="s">
        <v>12</v>
      </c>
      <c r="U4" s="11" t="s">
        <v>13</v>
      </c>
      <c r="W4" s="35" t="s">
        <v>11</v>
      </c>
      <c r="X4" s="35" t="s">
        <v>11</v>
      </c>
      <c r="Y4" s="35" t="s">
        <v>11</v>
      </c>
      <c r="AA4" s="43" t="s">
        <v>11</v>
      </c>
      <c r="AB4" s="43" t="s">
        <v>11</v>
      </c>
      <c r="AC4" s="43" t="s">
        <v>43</v>
      </c>
    </row>
    <row r="5" spans="1:31">
      <c r="A5" s="12">
        <f>KG!A5</f>
        <v>1</v>
      </c>
      <c r="B5" s="42">
        <f>Бишкек!B5</f>
        <v>1401515</v>
      </c>
      <c r="C5" s="19">
        <f>Бишкек!C5</f>
        <v>13599</v>
      </c>
      <c r="D5" s="13" t="str">
        <f>Бишкек!D5</f>
        <v>Чипсы Kracks Barbeque 12*45 gr</v>
      </c>
      <c r="E5" s="14">
        <v>41</v>
      </c>
      <c r="F5" s="14">
        <f t="shared" ref="F5" si="0">E5/$U5</f>
        <v>3.4166666666666665</v>
      </c>
      <c r="G5" s="14">
        <v>4305</v>
      </c>
      <c r="H5" s="14">
        <v>92</v>
      </c>
      <c r="I5" s="14">
        <f t="shared" ref="I5" si="1">H5/$U5</f>
        <v>7.666666666666667</v>
      </c>
      <c r="J5" s="14">
        <v>9498.2999999999993</v>
      </c>
      <c r="K5" s="14">
        <v>2</v>
      </c>
      <c r="L5" s="14">
        <f t="shared" ref="L5" si="2">K5/$U5</f>
        <v>0.16666666666666666</v>
      </c>
      <c r="M5" s="14">
        <v>199.5</v>
      </c>
      <c r="N5" s="14">
        <v>0</v>
      </c>
      <c r="O5" s="14">
        <f t="shared" ref="O5" si="3">N5/$U5</f>
        <v>0</v>
      </c>
      <c r="P5" s="14">
        <v>0</v>
      </c>
      <c r="Q5" s="16">
        <f>E5+H5+K5+N5</f>
        <v>135</v>
      </c>
      <c r="R5" s="16">
        <f t="shared" ref="R5" si="4">Q5/$U5</f>
        <v>11.25</v>
      </c>
      <c r="S5" s="17">
        <f>G5+J5+M5+P5</f>
        <v>14002.8</v>
      </c>
      <c r="T5" s="31"/>
      <c r="U5">
        <f>KG!X5</f>
        <v>12</v>
      </c>
      <c r="V5" s="80"/>
      <c r="W5" s="36">
        <v>5.3690492307692335</v>
      </c>
      <c r="X5" s="36">
        <f>W5-R5</f>
        <v>-5.8809507692307665</v>
      </c>
      <c r="Y5" s="40">
        <f t="shared" ref="Y5" si="5">R5/W5-1</f>
        <v>1.0953430517134954</v>
      </c>
      <c r="AA5" s="36">
        <v>3</v>
      </c>
      <c r="AB5" s="36">
        <f t="shared" ref="AB5" si="6">R5/$Y$1</f>
        <v>0.4891304347826087</v>
      </c>
      <c r="AC5" s="36">
        <f>IF(AB5=0,0,AA5/AB5)</f>
        <v>6.1333333333333329</v>
      </c>
      <c r="AD5" s="76">
        <f>KG!AG5</f>
        <v>1260</v>
      </c>
      <c r="AE5" s="31">
        <f>AA5*AD5</f>
        <v>3780</v>
      </c>
    </row>
    <row r="6" spans="1:31">
      <c r="A6" s="12">
        <f>KG!A6</f>
        <v>2</v>
      </c>
      <c r="B6" s="42">
        <f>Бишкек!B6</f>
        <v>1401015</v>
      </c>
      <c r="C6" s="19">
        <f>Бишкек!C6</f>
        <v>13594</v>
      </c>
      <c r="D6" s="13" t="str">
        <f>Бишкек!D6</f>
        <v>Чипсы Kracks Barbeque 14*160 gr</v>
      </c>
      <c r="E6" s="14">
        <v>80</v>
      </c>
      <c r="F6" s="14">
        <f t="shared" ref="F6:F58" si="7">E6/$U6</f>
        <v>5.7142857142857144</v>
      </c>
      <c r="G6" s="14">
        <v>18000</v>
      </c>
      <c r="H6" s="14">
        <v>40</v>
      </c>
      <c r="I6" s="14">
        <f t="shared" ref="I6:I58" si="8">H6/$U6</f>
        <v>2.8571428571428572</v>
      </c>
      <c r="J6" s="14">
        <v>8732.25</v>
      </c>
      <c r="K6" s="14">
        <v>2</v>
      </c>
      <c r="L6" s="14">
        <f t="shared" ref="L6:L58" si="9">K6/$U6</f>
        <v>0.14285714285714285</v>
      </c>
      <c r="M6" s="14">
        <v>427.5</v>
      </c>
      <c r="N6" s="14">
        <v>0</v>
      </c>
      <c r="O6" s="14">
        <f t="shared" ref="O6:O58" si="10">N6/$U6</f>
        <v>0</v>
      </c>
      <c r="P6" s="14">
        <v>0</v>
      </c>
      <c r="Q6" s="16">
        <f t="shared" ref="Q6:Q58" si="11">E6+H6+K6+N6</f>
        <v>122</v>
      </c>
      <c r="R6" s="16">
        <f t="shared" ref="R6:R58" si="12">Q6/$U6</f>
        <v>8.7142857142857135</v>
      </c>
      <c r="S6" s="17">
        <f t="shared" ref="S6:S58" si="13">G6+J6+M6+P6</f>
        <v>27159.75</v>
      </c>
      <c r="T6" s="31"/>
      <c r="U6">
        <f>KG!X6</f>
        <v>14</v>
      </c>
      <c r="V6" s="80"/>
      <c r="W6" s="36">
        <v>6.3690492307692299</v>
      </c>
      <c r="X6" s="36">
        <f t="shared" ref="X6:X58" si="14">W6-R6</f>
        <v>-2.3452364835164836</v>
      </c>
      <c r="Y6" s="40">
        <f t="shared" ref="Y6:Y58" si="15">R6/W6-1</f>
        <v>0.36822395282902143</v>
      </c>
      <c r="AA6" s="36">
        <v>16.714285714285715</v>
      </c>
      <c r="AB6" s="36">
        <f t="shared" ref="AB6:AB58" si="16">R6/$Y$1</f>
        <v>0.37888198757763975</v>
      </c>
      <c r="AC6" s="36">
        <f t="shared" ref="AC6:AC58" si="17">IF(AB6=0,0,AA6/AB6)</f>
        <v>44.114754098360656</v>
      </c>
      <c r="AD6" s="76">
        <f>KG!AG6</f>
        <v>3150</v>
      </c>
      <c r="AE6" s="31">
        <f t="shared" ref="AE6:AE58" si="18">AA6*AD6</f>
        <v>52650</v>
      </c>
    </row>
    <row r="7" spans="1:31">
      <c r="A7" s="12">
        <f>KG!A7</f>
        <v>3</v>
      </c>
      <c r="B7" s="42">
        <f>Бишкек!B7</f>
        <v>1401520</v>
      </c>
      <c r="C7" s="19">
        <f>Бишкек!C7</f>
        <v>13600</v>
      </c>
      <c r="D7" s="13" t="str">
        <f>Бишкек!D7</f>
        <v>Чипсы Kracks Cheese 12*45 gr</v>
      </c>
      <c r="E7" s="14">
        <v>60</v>
      </c>
      <c r="F7" s="14">
        <f t="shared" si="7"/>
        <v>5</v>
      </c>
      <c r="G7" s="14">
        <v>6300</v>
      </c>
      <c r="H7" s="14">
        <v>90</v>
      </c>
      <c r="I7" s="14">
        <f t="shared" si="8"/>
        <v>7.5</v>
      </c>
      <c r="J7" s="14">
        <v>9273.6</v>
      </c>
      <c r="K7" s="14">
        <v>0</v>
      </c>
      <c r="L7" s="14">
        <f t="shared" si="9"/>
        <v>0</v>
      </c>
      <c r="M7" s="14">
        <v>0</v>
      </c>
      <c r="N7" s="14">
        <v>0</v>
      </c>
      <c r="O7" s="14">
        <f t="shared" si="10"/>
        <v>0</v>
      </c>
      <c r="P7" s="14">
        <v>0</v>
      </c>
      <c r="Q7" s="16">
        <f t="shared" si="11"/>
        <v>150</v>
      </c>
      <c r="R7" s="16">
        <f t="shared" si="12"/>
        <v>12.5</v>
      </c>
      <c r="S7" s="17">
        <f t="shared" si="13"/>
        <v>15573.6</v>
      </c>
      <c r="T7" s="31"/>
      <c r="U7">
        <f>KG!X7</f>
        <v>12</v>
      </c>
      <c r="V7" s="80"/>
      <c r="W7" s="36">
        <v>7.3690492307692299</v>
      </c>
      <c r="X7" s="36">
        <f t="shared" si="14"/>
        <v>-5.1309507692307701</v>
      </c>
      <c r="Y7" s="40">
        <f t="shared" si="15"/>
        <v>0.69628395856098346</v>
      </c>
      <c r="AA7" s="36">
        <v>9.25</v>
      </c>
      <c r="AB7" s="36">
        <f t="shared" si="16"/>
        <v>0.54347826086956519</v>
      </c>
      <c r="AC7" s="36">
        <f t="shared" si="17"/>
        <v>17.02</v>
      </c>
      <c r="AD7" s="76">
        <f>KG!AG7</f>
        <v>1260</v>
      </c>
      <c r="AE7" s="31">
        <f t="shared" si="18"/>
        <v>11655</v>
      </c>
    </row>
    <row r="8" spans="1:31">
      <c r="A8" s="12">
        <f>KG!A8</f>
        <v>4</v>
      </c>
      <c r="B8" s="42">
        <f>Бишкек!B8</f>
        <v>1401020</v>
      </c>
      <c r="C8" s="19">
        <f>Бишкек!C8</f>
        <v>13595</v>
      </c>
      <c r="D8" s="13" t="str">
        <f>Бишкек!D8</f>
        <v>Чипсы Kracks Cheese 14*160 gr</v>
      </c>
      <c r="E8" s="14">
        <v>20</v>
      </c>
      <c r="F8" s="14">
        <f t="shared" si="7"/>
        <v>1.4285714285714286</v>
      </c>
      <c r="G8" s="14">
        <v>4500</v>
      </c>
      <c r="H8" s="14">
        <v>47</v>
      </c>
      <c r="I8" s="14">
        <f t="shared" si="8"/>
        <v>3.3571428571428572</v>
      </c>
      <c r="J8" s="14">
        <v>10307.25</v>
      </c>
      <c r="K8" s="14">
        <v>2</v>
      </c>
      <c r="L8" s="14">
        <f t="shared" si="9"/>
        <v>0.14285714285714285</v>
      </c>
      <c r="M8" s="14">
        <v>427.5</v>
      </c>
      <c r="N8" s="14">
        <v>0</v>
      </c>
      <c r="O8" s="14">
        <f t="shared" si="10"/>
        <v>0</v>
      </c>
      <c r="P8" s="14">
        <v>0</v>
      </c>
      <c r="Q8" s="16">
        <f t="shared" si="11"/>
        <v>69</v>
      </c>
      <c r="R8" s="16">
        <f t="shared" si="12"/>
        <v>4.9285714285714288</v>
      </c>
      <c r="S8" s="17">
        <f t="shared" si="13"/>
        <v>15234.75</v>
      </c>
      <c r="T8" s="31"/>
      <c r="U8">
        <f>KG!X8</f>
        <v>14</v>
      </c>
      <c r="V8" s="80"/>
      <c r="W8" s="36">
        <v>8.3690492307692299</v>
      </c>
      <c r="X8" s="36">
        <f t="shared" si="14"/>
        <v>3.4404778021978011</v>
      </c>
      <c r="Y8" s="40">
        <f t="shared" si="15"/>
        <v>-0.41109541924412529</v>
      </c>
      <c r="AA8" s="36">
        <v>12.5</v>
      </c>
      <c r="AB8" s="36">
        <f t="shared" si="16"/>
        <v>0.2142857142857143</v>
      </c>
      <c r="AC8" s="36">
        <f t="shared" si="17"/>
        <v>58.333333333333329</v>
      </c>
      <c r="AD8" s="76">
        <f>KG!AG8</f>
        <v>3150</v>
      </c>
      <c r="AE8" s="31">
        <f t="shared" si="18"/>
        <v>39375</v>
      </c>
    </row>
    <row r="9" spans="1:31">
      <c r="A9" s="12">
        <f>KG!A9</f>
        <v>5</v>
      </c>
      <c r="B9" s="42">
        <f>Бишкек!B9</f>
        <v>1402070</v>
      </c>
      <c r="C9" s="19">
        <f>Бишкек!C9</f>
        <v>19809</v>
      </c>
      <c r="D9" s="13" t="str">
        <f>Бишкек!D9</f>
        <v>Чипсы Kracks Crab 14*160 gr</v>
      </c>
      <c r="E9" s="14">
        <v>27</v>
      </c>
      <c r="F9" s="14">
        <f t="shared" si="7"/>
        <v>1.9285714285714286</v>
      </c>
      <c r="G9" s="14">
        <v>6075</v>
      </c>
      <c r="H9" s="14">
        <v>39</v>
      </c>
      <c r="I9" s="14">
        <f t="shared" si="8"/>
        <v>2.7857142857142856</v>
      </c>
      <c r="J9" s="14">
        <v>8475.75</v>
      </c>
      <c r="K9" s="14">
        <v>2</v>
      </c>
      <c r="L9" s="14">
        <f t="shared" si="9"/>
        <v>0.14285714285714285</v>
      </c>
      <c r="M9" s="14">
        <v>427.5</v>
      </c>
      <c r="N9" s="14">
        <v>0</v>
      </c>
      <c r="O9" s="14">
        <f t="shared" si="10"/>
        <v>0</v>
      </c>
      <c r="P9" s="14">
        <v>0</v>
      </c>
      <c r="Q9" s="16">
        <f t="shared" si="11"/>
        <v>68</v>
      </c>
      <c r="R9" s="16">
        <f t="shared" si="12"/>
        <v>4.8571428571428568</v>
      </c>
      <c r="S9" s="17">
        <f t="shared" si="13"/>
        <v>14978.25</v>
      </c>
      <c r="T9" s="31"/>
      <c r="U9">
        <f>KG!X9</f>
        <v>14</v>
      </c>
      <c r="V9" s="80"/>
      <c r="W9" s="36">
        <v>9.3690492307692299</v>
      </c>
      <c r="X9" s="36">
        <f t="shared" si="14"/>
        <v>4.5119063736263731</v>
      </c>
      <c r="Y9" s="40">
        <f t="shared" si="15"/>
        <v>-0.48157569274037537</v>
      </c>
      <c r="AA9" s="36">
        <v>7.3571428571428568</v>
      </c>
      <c r="AB9" s="36">
        <f t="shared" si="16"/>
        <v>0.21118012422360247</v>
      </c>
      <c r="AC9" s="36">
        <f t="shared" si="17"/>
        <v>34.838235294117645</v>
      </c>
      <c r="AD9" s="76">
        <f>KG!AG9</f>
        <v>3150</v>
      </c>
      <c r="AE9" s="31">
        <f t="shared" si="18"/>
        <v>23175</v>
      </c>
    </row>
    <row r="10" spans="1:31" ht="14.25" customHeight="1">
      <c r="A10" s="12">
        <f>KG!A10</f>
        <v>6</v>
      </c>
      <c r="B10" s="42">
        <f>Бишкек!B10</f>
        <v>1401505</v>
      </c>
      <c r="C10" s="19">
        <f>Бишкек!C10</f>
        <v>13597</v>
      </c>
      <c r="D10" s="13" t="str">
        <f>Бишкек!D10</f>
        <v>Чипсы Kracks Original 12*45 gr</v>
      </c>
      <c r="E10" s="14">
        <v>23</v>
      </c>
      <c r="F10" s="14">
        <f t="shared" si="7"/>
        <v>1.9166666666666667</v>
      </c>
      <c r="G10" s="14">
        <v>2415</v>
      </c>
      <c r="H10" s="14">
        <v>88</v>
      </c>
      <c r="I10" s="14">
        <f t="shared" si="8"/>
        <v>7.333333333333333</v>
      </c>
      <c r="J10" s="14">
        <v>9070.9500000000007</v>
      </c>
      <c r="K10" s="14">
        <v>0</v>
      </c>
      <c r="L10" s="14">
        <f t="shared" si="9"/>
        <v>0</v>
      </c>
      <c r="M10" s="14">
        <v>0</v>
      </c>
      <c r="N10" s="14">
        <v>0</v>
      </c>
      <c r="O10" s="14">
        <f t="shared" si="10"/>
        <v>0</v>
      </c>
      <c r="P10" s="14">
        <v>0</v>
      </c>
      <c r="Q10" s="16">
        <f t="shared" si="11"/>
        <v>111</v>
      </c>
      <c r="R10" s="16">
        <f t="shared" si="12"/>
        <v>9.25</v>
      </c>
      <c r="S10" s="17">
        <f t="shared" si="13"/>
        <v>11485.95</v>
      </c>
      <c r="T10" s="31"/>
      <c r="U10">
        <f>KG!X10</f>
        <v>12</v>
      </c>
      <c r="V10" s="80"/>
      <c r="W10" s="36">
        <v>10.3690492307692</v>
      </c>
      <c r="X10" s="36">
        <f t="shared" si="14"/>
        <v>1.1190492307691997</v>
      </c>
      <c r="Y10" s="40">
        <f t="shared" si="15"/>
        <v>-0.10792206747833</v>
      </c>
      <c r="AA10" s="36">
        <v>0</v>
      </c>
      <c r="AB10" s="36">
        <f t="shared" si="16"/>
        <v>0.40217391304347827</v>
      </c>
      <c r="AC10" s="36">
        <f t="shared" si="17"/>
        <v>0</v>
      </c>
      <c r="AD10" s="76">
        <f>KG!AG10</f>
        <v>1260</v>
      </c>
      <c r="AE10" s="31">
        <f t="shared" si="18"/>
        <v>0</v>
      </c>
    </row>
    <row r="11" spans="1:31">
      <c r="A11" s="12">
        <f>KG!A11</f>
        <v>7</v>
      </c>
      <c r="B11" s="42">
        <f>Бишкек!B11</f>
        <v>1401005</v>
      </c>
      <c r="C11" s="19">
        <f>Бишкек!C11</f>
        <v>13592</v>
      </c>
      <c r="D11" s="13" t="str">
        <f>Бишкек!D11</f>
        <v>Чипсы Kracks Original 14*160 gr</v>
      </c>
      <c r="E11" s="14">
        <v>16</v>
      </c>
      <c r="F11" s="14">
        <f t="shared" si="7"/>
        <v>1.1428571428571428</v>
      </c>
      <c r="G11" s="14">
        <v>3600</v>
      </c>
      <c r="H11" s="14">
        <v>38</v>
      </c>
      <c r="I11" s="14">
        <f t="shared" si="8"/>
        <v>2.7142857142857144</v>
      </c>
      <c r="J11" s="14">
        <v>8298</v>
      </c>
      <c r="K11" s="14">
        <v>2</v>
      </c>
      <c r="L11" s="14">
        <f t="shared" si="9"/>
        <v>0.14285714285714285</v>
      </c>
      <c r="M11" s="14">
        <v>427.5</v>
      </c>
      <c r="N11" s="14">
        <v>0</v>
      </c>
      <c r="O11" s="14">
        <f t="shared" si="10"/>
        <v>0</v>
      </c>
      <c r="P11" s="14">
        <v>0</v>
      </c>
      <c r="Q11" s="16">
        <f t="shared" si="11"/>
        <v>56</v>
      </c>
      <c r="R11" s="16">
        <f t="shared" si="12"/>
        <v>4</v>
      </c>
      <c r="S11" s="17">
        <f t="shared" si="13"/>
        <v>12325.5</v>
      </c>
      <c r="T11" s="31"/>
      <c r="U11">
        <f>KG!X11</f>
        <v>14</v>
      </c>
      <c r="V11" s="80"/>
      <c r="W11" s="36">
        <v>11.3690492307692</v>
      </c>
      <c r="X11" s="36">
        <f t="shared" si="14"/>
        <v>7.3690492307691997</v>
      </c>
      <c r="Y11" s="40">
        <f t="shared" si="15"/>
        <v>-0.64816758914418293</v>
      </c>
      <c r="AA11" s="36">
        <v>0</v>
      </c>
      <c r="AB11" s="36">
        <f t="shared" si="16"/>
        <v>0.17391304347826086</v>
      </c>
      <c r="AC11" s="36">
        <f t="shared" si="17"/>
        <v>0</v>
      </c>
      <c r="AD11" s="76">
        <f>KG!AG11</f>
        <v>3150</v>
      </c>
      <c r="AE11" s="31">
        <f t="shared" si="18"/>
        <v>0</v>
      </c>
    </row>
    <row r="12" spans="1:31">
      <c r="A12" s="12">
        <f>KG!A12</f>
        <v>8</v>
      </c>
      <c r="B12" s="42">
        <f>Бишкек!B12</f>
        <v>1401025</v>
      </c>
      <c r="C12" s="19">
        <f>Бишкек!C12</f>
        <v>13596</v>
      </c>
      <c r="D12" s="13" t="str">
        <f>Бишкек!D12</f>
        <v>Чипсы Kracks Paprika 14*160 gr</v>
      </c>
      <c r="E12" s="14">
        <v>27</v>
      </c>
      <c r="F12" s="14">
        <f t="shared" si="7"/>
        <v>1.9285714285714286</v>
      </c>
      <c r="G12" s="14">
        <v>6075</v>
      </c>
      <c r="H12" s="14">
        <v>38</v>
      </c>
      <c r="I12" s="14">
        <f t="shared" si="8"/>
        <v>2.7142857142857144</v>
      </c>
      <c r="J12" s="14">
        <v>8313.75</v>
      </c>
      <c r="K12" s="14">
        <v>2</v>
      </c>
      <c r="L12" s="14">
        <f t="shared" si="9"/>
        <v>0.14285714285714285</v>
      </c>
      <c r="M12" s="14">
        <v>427.5</v>
      </c>
      <c r="N12" s="14">
        <v>0</v>
      </c>
      <c r="O12" s="14">
        <f t="shared" si="10"/>
        <v>0</v>
      </c>
      <c r="P12" s="14">
        <v>0</v>
      </c>
      <c r="Q12" s="16">
        <f t="shared" si="11"/>
        <v>67</v>
      </c>
      <c r="R12" s="16">
        <f t="shared" si="12"/>
        <v>4.7857142857142856</v>
      </c>
      <c r="S12" s="17">
        <f t="shared" si="13"/>
        <v>14816.25</v>
      </c>
      <c r="T12" s="31"/>
      <c r="U12">
        <f>KG!X12</f>
        <v>14</v>
      </c>
      <c r="V12" s="80"/>
      <c r="W12" s="36">
        <v>12.3690492307692</v>
      </c>
      <c r="X12" s="36">
        <f t="shared" si="14"/>
        <v>7.5833349450549141</v>
      </c>
      <c r="Y12" s="40">
        <f t="shared" si="15"/>
        <v>-0.61308955955892219</v>
      </c>
      <c r="AA12" s="36">
        <v>0</v>
      </c>
      <c r="AB12" s="36">
        <f t="shared" si="16"/>
        <v>0.20807453416149069</v>
      </c>
      <c r="AC12" s="36">
        <f t="shared" si="17"/>
        <v>0</v>
      </c>
      <c r="AD12" s="76">
        <f>KG!AG12</f>
        <v>3150</v>
      </c>
      <c r="AE12" s="31">
        <f t="shared" si="18"/>
        <v>0</v>
      </c>
    </row>
    <row r="13" spans="1:31">
      <c r="A13" s="12">
        <f>KG!A13</f>
        <v>9</v>
      </c>
      <c r="B13" s="42">
        <f>Бишкек!B13</f>
        <v>1401510</v>
      </c>
      <c r="C13" s="19">
        <f>Бишкек!C13</f>
        <v>13598</v>
      </c>
      <c r="D13" s="13" t="str">
        <f>Бишкек!D13</f>
        <v>Чипсы Kracks Sour Cream&amp;onion 12*45 gr</v>
      </c>
      <c r="E13" s="14">
        <v>51</v>
      </c>
      <c r="F13" s="14">
        <f t="shared" si="7"/>
        <v>4.25</v>
      </c>
      <c r="G13" s="14">
        <v>5355</v>
      </c>
      <c r="H13" s="14">
        <v>89</v>
      </c>
      <c r="I13" s="14">
        <f t="shared" si="8"/>
        <v>7.416666666666667</v>
      </c>
      <c r="J13" s="14">
        <v>9198</v>
      </c>
      <c r="K13" s="14">
        <v>0</v>
      </c>
      <c r="L13" s="14">
        <f t="shared" si="9"/>
        <v>0</v>
      </c>
      <c r="M13" s="14">
        <v>0</v>
      </c>
      <c r="N13" s="14">
        <v>0</v>
      </c>
      <c r="O13" s="14">
        <f t="shared" si="10"/>
        <v>0</v>
      </c>
      <c r="P13" s="14">
        <v>0</v>
      </c>
      <c r="Q13" s="16">
        <f t="shared" si="11"/>
        <v>140</v>
      </c>
      <c r="R13" s="16">
        <f t="shared" si="12"/>
        <v>11.666666666666666</v>
      </c>
      <c r="S13" s="17">
        <f t="shared" si="13"/>
        <v>14553</v>
      </c>
      <c r="T13" s="31"/>
      <c r="U13">
        <f>KG!X13</f>
        <v>12</v>
      </c>
      <c r="V13" s="80"/>
      <c r="W13" s="36">
        <v>13.3690492307692</v>
      </c>
      <c r="X13" s="36">
        <f t="shared" si="14"/>
        <v>1.7023825641025336</v>
      </c>
      <c r="Y13" s="40">
        <f t="shared" si="15"/>
        <v>-0.12733759407396439</v>
      </c>
      <c r="AA13" s="36">
        <v>0</v>
      </c>
      <c r="AB13" s="36">
        <f t="shared" si="16"/>
        <v>0.50724637681159412</v>
      </c>
      <c r="AC13" s="36">
        <f t="shared" si="17"/>
        <v>0</v>
      </c>
      <c r="AD13" s="76">
        <f>KG!AG13</f>
        <v>1260</v>
      </c>
      <c r="AE13" s="31">
        <f t="shared" si="18"/>
        <v>0</v>
      </c>
    </row>
    <row r="14" spans="1:31">
      <c r="A14" s="12">
        <f>KG!A14</f>
        <v>10</v>
      </c>
      <c r="B14" s="42">
        <f>Бишкек!B14</f>
        <v>1401010</v>
      </c>
      <c r="C14" s="19">
        <f>Бишкек!C14</f>
        <v>13593</v>
      </c>
      <c r="D14" s="13" t="str">
        <f>Бишкек!D14</f>
        <v>Чипсы Kracks Sour Cream&amp;onion 14*160 gr</v>
      </c>
      <c r="E14" s="14">
        <v>58</v>
      </c>
      <c r="F14" s="14">
        <f t="shared" si="7"/>
        <v>4.1428571428571432</v>
      </c>
      <c r="G14" s="14">
        <v>13050</v>
      </c>
      <c r="H14" s="14">
        <v>46</v>
      </c>
      <c r="I14" s="14">
        <f t="shared" si="8"/>
        <v>3.2857142857142856</v>
      </c>
      <c r="J14" s="14">
        <v>10035</v>
      </c>
      <c r="K14" s="14">
        <v>0</v>
      </c>
      <c r="L14" s="14">
        <f t="shared" si="9"/>
        <v>0</v>
      </c>
      <c r="M14" s="14">
        <v>0</v>
      </c>
      <c r="N14" s="14">
        <v>0</v>
      </c>
      <c r="O14" s="14">
        <f t="shared" si="10"/>
        <v>0</v>
      </c>
      <c r="P14" s="14">
        <v>0</v>
      </c>
      <c r="Q14" s="16">
        <f t="shared" si="11"/>
        <v>104</v>
      </c>
      <c r="R14" s="16">
        <f t="shared" si="12"/>
        <v>7.4285714285714288</v>
      </c>
      <c r="S14" s="17">
        <f t="shared" si="13"/>
        <v>23085</v>
      </c>
      <c r="T14" s="31"/>
      <c r="U14">
        <f>KG!X14</f>
        <v>14</v>
      </c>
      <c r="V14" s="80"/>
      <c r="W14" s="36">
        <v>14.3690492307692</v>
      </c>
      <c r="X14" s="36">
        <f t="shared" si="14"/>
        <v>6.9404778021977709</v>
      </c>
      <c r="Y14" s="40">
        <f t="shared" si="15"/>
        <v>-0.48301579949602802</v>
      </c>
      <c r="AA14" s="36">
        <v>0</v>
      </c>
      <c r="AB14" s="36">
        <f t="shared" si="16"/>
        <v>0.32298136645962733</v>
      </c>
      <c r="AC14" s="36">
        <f t="shared" si="17"/>
        <v>0</v>
      </c>
      <c r="AD14" s="76">
        <f>KG!AG14</f>
        <v>3150</v>
      </c>
      <c r="AE14" s="31">
        <f t="shared" si="18"/>
        <v>0</v>
      </c>
    </row>
    <row r="15" spans="1:31">
      <c r="A15" s="12">
        <f>KG!A15</f>
        <v>11</v>
      </c>
      <c r="B15" s="42">
        <f>Бишкек!B15</f>
        <v>1104230</v>
      </c>
      <c r="C15" s="19">
        <f>Бишкек!C15</f>
        <v>24005</v>
      </c>
      <c r="D15" s="13" t="str">
        <f>Бишкек!D15</f>
        <v>MacCoffee Ingrd 3 in 1 Toffee 25*10*20 gr</v>
      </c>
      <c r="E15" s="14">
        <v>3</v>
      </c>
      <c r="F15" s="14">
        <f t="shared" si="7"/>
        <v>0.12</v>
      </c>
      <c r="G15" s="14">
        <v>456</v>
      </c>
      <c r="H15" s="14">
        <v>69</v>
      </c>
      <c r="I15" s="14">
        <f t="shared" si="8"/>
        <v>2.76</v>
      </c>
      <c r="J15" s="14">
        <v>10264.56</v>
      </c>
      <c r="K15" s="14">
        <v>4</v>
      </c>
      <c r="L15" s="14">
        <f t="shared" si="9"/>
        <v>0.16</v>
      </c>
      <c r="M15" s="14">
        <v>577.6</v>
      </c>
      <c r="N15" s="14">
        <v>0</v>
      </c>
      <c r="O15" s="14">
        <f t="shared" si="10"/>
        <v>0</v>
      </c>
      <c r="P15" s="14">
        <v>0</v>
      </c>
      <c r="Q15" s="16">
        <f t="shared" si="11"/>
        <v>76</v>
      </c>
      <c r="R15" s="16">
        <f t="shared" si="12"/>
        <v>3.04</v>
      </c>
      <c r="S15" s="17">
        <f t="shared" si="13"/>
        <v>11298.16</v>
      </c>
      <c r="T15" s="31"/>
      <c r="U15">
        <f>KG!X15</f>
        <v>25</v>
      </c>
      <c r="V15" s="80"/>
      <c r="W15" s="36">
        <v>15.3690492307692</v>
      </c>
      <c r="X15" s="36">
        <f t="shared" si="14"/>
        <v>12.329049230769201</v>
      </c>
      <c r="Y15" s="40">
        <f t="shared" si="15"/>
        <v>-0.80219986582424063</v>
      </c>
      <c r="AA15" s="36">
        <v>1.56</v>
      </c>
      <c r="AB15" s="36">
        <f t="shared" si="16"/>
        <v>0.13217391304347825</v>
      </c>
      <c r="AC15" s="36">
        <f t="shared" si="17"/>
        <v>11.80263157894737</v>
      </c>
      <c r="AD15" s="76">
        <f>KG!AG15</f>
        <v>3800</v>
      </c>
      <c r="AE15" s="31">
        <f t="shared" si="18"/>
        <v>5928</v>
      </c>
    </row>
    <row r="16" spans="1:31">
      <c r="A16" s="12">
        <f>KG!A16</f>
        <v>12</v>
      </c>
      <c r="B16" s="42">
        <f>Бишкек!B16</f>
        <v>19040300</v>
      </c>
      <c r="C16" s="19">
        <f>Бишкек!C16</f>
        <v>41105</v>
      </c>
      <c r="D16" s="13" t="str">
        <f>Бишкек!D16</f>
        <v>MacCoffee Ingrd 3 in 1 Toffee 50*10*20 gr OPP</v>
      </c>
      <c r="E16" s="14">
        <v>143</v>
      </c>
      <c r="F16" s="14">
        <f t="shared" si="7"/>
        <v>2.86</v>
      </c>
      <c r="G16" s="14">
        <v>21736</v>
      </c>
      <c r="H16" s="14">
        <v>7</v>
      </c>
      <c r="I16" s="14">
        <f t="shared" si="8"/>
        <v>0.14000000000000001</v>
      </c>
      <c r="J16" s="14">
        <v>1064</v>
      </c>
      <c r="K16" s="14">
        <v>0</v>
      </c>
      <c r="L16" s="14">
        <f t="shared" si="9"/>
        <v>0</v>
      </c>
      <c r="M16" s="14">
        <v>0</v>
      </c>
      <c r="N16" s="14">
        <v>0</v>
      </c>
      <c r="O16" s="14">
        <f t="shared" si="10"/>
        <v>0</v>
      </c>
      <c r="P16" s="14">
        <v>0</v>
      </c>
      <c r="Q16" s="16">
        <f t="shared" si="11"/>
        <v>150</v>
      </c>
      <c r="R16" s="16">
        <f t="shared" si="12"/>
        <v>3</v>
      </c>
      <c r="S16" s="17">
        <f t="shared" si="13"/>
        <v>22800</v>
      </c>
      <c r="T16" s="31"/>
      <c r="U16">
        <f>KG!X16</f>
        <v>50</v>
      </c>
      <c r="V16" s="80"/>
      <c r="W16" s="36">
        <v>16.3690492307692</v>
      </c>
      <c r="X16" s="36">
        <f t="shared" si="14"/>
        <v>13.3690492307692</v>
      </c>
      <c r="Y16" s="40">
        <f t="shared" si="15"/>
        <v>-0.81672729077258532</v>
      </c>
      <c r="AA16" s="36">
        <v>0</v>
      </c>
      <c r="AB16" s="36">
        <f t="shared" si="16"/>
        <v>0.13043478260869565</v>
      </c>
      <c r="AC16" s="36">
        <f t="shared" si="17"/>
        <v>0</v>
      </c>
      <c r="AD16" s="76">
        <f>KG!AG16</f>
        <v>7600</v>
      </c>
      <c r="AE16" s="31">
        <f t="shared" si="18"/>
        <v>0</v>
      </c>
    </row>
    <row r="17" spans="1:31">
      <c r="A17" s="12">
        <f>KG!A17</f>
        <v>13</v>
      </c>
      <c r="B17" s="42">
        <f>Бишкек!B17</f>
        <v>1104520</v>
      </c>
      <c r="C17" s="19">
        <f>Бишкек!C17</f>
        <v>19320</v>
      </c>
      <c r="D17" s="13" t="str">
        <f>Бишкек!D17</f>
        <v>Горячий шоколад MacCoffee MacChocolate 10*10*20 gr</v>
      </c>
      <c r="E17" s="14">
        <v>16.600000000000001</v>
      </c>
      <c r="F17" s="14">
        <f t="shared" si="7"/>
        <v>1.6600000000000001</v>
      </c>
      <c r="G17" s="14">
        <v>2656</v>
      </c>
      <c r="H17" s="14">
        <v>34</v>
      </c>
      <c r="I17" s="14">
        <f t="shared" si="8"/>
        <v>3.4</v>
      </c>
      <c r="J17" s="14">
        <v>5361.6</v>
      </c>
      <c r="K17" s="14">
        <v>0</v>
      </c>
      <c r="L17" s="14">
        <f t="shared" si="9"/>
        <v>0</v>
      </c>
      <c r="M17" s="14">
        <v>0</v>
      </c>
      <c r="N17" s="14">
        <v>1</v>
      </c>
      <c r="O17" s="14">
        <f t="shared" si="10"/>
        <v>0.1</v>
      </c>
      <c r="P17" s="14">
        <v>160</v>
      </c>
      <c r="Q17" s="16">
        <f t="shared" si="11"/>
        <v>51.6</v>
      </c>
      <c r="R17" s="16">
        <f t="shared" si="12"/>
        <v>5.16</v>
      </c>
      <c r="S17" s="17">
        <f t="shared" si="13"/>
        <v>8177.6</v>
      </c>
      <c r="T17" s="31"/>
      <c r="U17">
        <f>KG!X17</f>
        <v>10</v>
      </c>
      <c r="V17" s="80"/>
      <c r="W17" s="36">
        <v>17.3690492307692</v>
      </c>
      <c r="X17" s="36">
        <f t="shared" si="14"/>
        <v>12.2090492307692</v>
      </c>
      <c r="Y17" s="40">
        <f t="shared" si="15"/>
        <v>-0.7029198356546148</v>
      </c>
      <c r="AA17" s="36">
        <v>7.94</v>
      </c>
      <c r="AB17" s="36">
        <f t="shared" si="16"/>
        <v>0.22434782608695653</v>
      </c>
      <c r="AC17" s="36">
        <f t="shared" si="17"/>
        <v>35.391472868217058</v>
      </c>
      <c r="AD17" s="76">
        <f>KG!AG17</f>
        <v>1600</v>
      </c>
      <c r="AE17" s="31">
        <f t="shared" si="18"/>
        <v>12704</v>
      </c>
    </row>
    <row r="18" spans="1:31">
      <c r="A18" s="12">
        <f>KG!A18</f>
        <v>14</v>
      </c>
      <c r="B18" s="42">
        <f>Бишкек!B18</f>
        <v>1105008</v>
      </c>
      <c r="C18" s="19">
        <f>Бишкек!C18</f>
        <v>13602</v>
      </c>
      <c r="D18" s="13" t="str">
        <f>Бишкек!D18</f>
        <v>Какао MacCoffee MacChoco Pouch 235 gr</v>
      </c>
      <c r="E18" s="14">
        <v>89</v>
      </c>
      <c r="F18" s="14">
        <f t="shared" si="7"/>
        <v>7.416666666666667</v>
      </c>
      <c r="G18" s="14">
        <v>15130</v>
      </c>
      <c r="H18" s="14">
        <v>21</v>
      </c>
      <c r="I18" s="14">
        <f t="shared" si="8"/>
        <v>1.75</v>
      </c>
      <c r="J18" s="14">
        <v>3486.7</v>
      </c>
      <c r="K18" s="14">
        <v>0</v>
      </c>
      <c r="L18" s="14">
        <f t="shared" si="9"/>
        <v>0</v>
      </c>
      <c r="M18" s="14">
        <v>0</v>
      </c>
      <c r="N18" s="14">
        <v>0</v>
      </c>
      <c r="O18" s="14">
        <f t="shared" si="10"/>
        <v>0</v>
      </c>
      <c r="P18" s="14">
        <v>0</v>
      </c>
      <c r="Q18" s="16">
        <f t="shared" si="11"/>
        <v>110</v>
      </c>
      <c r="R18" s="16">
        <f t="shared" si="12"/>
        <v>9.1666666666666661</v>
      </c>
      <c r="S18" s="17">
        <f t="shared" si="13"/>
        <v>18616.7</v>
      </c>
      <c r="T18" s="31"/>
      <c r="U18">
        <f>KG!X18</f>
        <v>12</v>
      </c>
      <c r="V18" s="80"/>
      <c r="W18" s="36">
        <v>18.3690492307692</v>
      </c>
      <c r="X18" s="36">
        <f t="shared" si="14"/>
        <v>9.2023825641025336</v>
      </c>
      <c r="Y18" s="40">
        <f t="shared" si="15"/>
        <v>-0.50097217599526167</v>
      </c>
      <c r="AA18" s="36">
        <v>6.333333333333333</v>
      </c>
      <c r="AB18" s="36">
        <f t="shared" si="16"/>
        <v>0.39855072463768115</v>
      </c>
      <c r="AC18" s="36">
        <f t="shared" si="17"/>
        <v>15.890909090909091</v>
      </c>
      <c r="AD18" s="76">
        <f>KG!AG18</f>
        <v>12800</v>
      </c>
      <c r="AE18" s="31">
        <f t="shared" si="18"/>
        <v>81066.666666666657</v>
      </c>
    </row>
    <row r="19" spans="1:31">
      <c r="A19" s="12">
        <f>KG!A19</f>
        <v>15</v>
      </c>
      <c r="B19" s="42">
        <f>Бишкек!B19</f>
        <v>1105007</v>
      </c>
      <c r="C19" s="19">
        <f>Бишкек!C19</f>
        <v>26260</v>
      </c>
      <c r="D19" s="13" t="str">
        <f>Бишкек!D19</f>
        <v>Какао MacChoco Marshmallow Smeshariki Pouch 12*235 gr</v>
      </c>
      <c r="E19" s="14">
        <v>10</v>
      </c>
      <c r="F19" s="14">
        <f t="shared" si="7"/>
        <v>0.83333333333333337</v>
      </c>
      <c r="G19" s="14">
        <v>1700</v>
      </c>
      <c r="H19" s="14">
        <v>28</v>
      </c>
      <c r="I19" s="14">
        <f t="shared" si="8"/>
        <v>2.3333333333333335</v>
      </c>
      <c r="J19" s="14">
        <v>4593.3999999999996</v>
      </c>
      <c r="K19" s="14">
        <v>0</v>
      </c>
      <c r="L19" s="14">
        <f t="shared" si="9"/>
        <v>0</v>
      </c>
      <c r="M19" s="14">
        <v>0</v>
      </c>
      <c r="N19" s="14">
        <v>0</v>
      </c>
      <c r="O19" s="14">
        <f t="shared" si="10"/>
        <v>0</v>
      </c>
      <c r="P19" s="14">
        <v>0</v>
      </c>
      <c r="Q19" s="16">
        <f t="shared" si="11"/>
        <v>38</v>
      </c>
      <c r="R19" s="16">
        <f t="shared" si="12"/>
        <v>3.1666666666666665</v>
      </c>
      <c r="S19" s="17">
        <f t="shared" si="13"/>
        <v>6293.4</v>
      </c>
      <c r="T19" s="31"/>
      <c r="U19">
        <f>KG!X19</f>
        <v>12</v>
      </c>
      <c r="V19" s="80"/>
      <c r="W19" s="36">
        <v>19.3690492307692</v>
      </c>
      <c r="X19" s="36">
        <f t="shared" si="14"/>
        <v>16.202382564102532</v>
      </c>
      <c r="Y19" s="40">
        <f t="shared" si="15"/>
        <v>-0.83650892571246205</v>
      </c>
      <c r="AA19" s="36">
        <v>5.333333333333333</v>
      </c>
      <c r="AB19" s="36">
        <f t="shared" si="16"/>
        <v>0.13768115942028986</v>
      </c>
      <c r="AC19" s="36">
        <f t="shared" si="17"/>
        <v>38.736842105263158</v>
      </c>
      <c r="AD19" s="76">
        <f>KG!AG19</f>
        <v>2040</v>
      </c>
      <c r="AE19" s="31">
        <f t="shared" si="18"/>
        <v>10880</v>
      </c>
    </row>
    <row r="20" spans="1:31">
      <c r="A20" s="12">
        <f>KG!A20</f>
        <v>16</v>
      </c>
      <c r="B20" s="42">
        <f>Бишкек!B20</f>
        <v>1103735</v>
      </c>
      <c r="C20" s="19">
        <f>Бишкек!C20</f>
        <v>17736</v>
      </c>
      <c r="D20" s="13" t="str">
        <f>Бишкек!D20</f>
        <v>Кофе Di Torino Cap Cannella с корицей 20*20*25.5gr</v>
      </c>
      <c r="E20" s="14">
        <v>21</v>
      </c>
      <c r="F20" s="14">
        <f t="shared" si="7"/>
        <v>1.05</v>
      </c>
      <c r="G20" s="14">
        <v>9114</v>
      </c>
      <c r="H20" s="14">
        <v>19</v>
      </c>
      <c r="I20" s="14">
        <f t="shared" si="8"/>
        <v>0.95</v>
      </c>
      <c r="J20" s="14">
        <v>8094.1</v>
      </c>
      <c r="K20" s="14">
        <v>0</v>
      </c>
      <c r="L20" s="14">
        <f t="shared" si="9"/>
        <v>0</v>
      </c>
      <c r="M20" s="14">
        <v>0</v>
      </c>
      <c r="N20" s="14">
        <v>0</v>
      </c>
      <c r="O20" s="14">
        <f t="shared" si="10"/>
        <v>0</v>
      </c>
      <c r="P20" s="14">
        <v>0</v>
      </c>
      <c r="Q20" s="16">
        <f t="shared" si="11"/>
        <v>40</v>
      </c>
      <c r="R20" s="16">
        <f t="shared" si="12"/>
        <v>2</v>
      </c>
      <c r="S20" s="17">
        <f t="shared" si="13"/>
        <v>17208.099999999999</v>
      </c>
      <c r="T20" s="31"/>
      <c r="U20">
        <f>KG!X20</f>
        <v>20</v>
      </c>
      <c r="V20" s="80"/>
      <c r="W20" s="36">
        <v>20.3690492307692</v>
      </c>
      <c r="X20" s="36">
        <f t="shared" si="14"/>
        <v>18.3690492307692</v>
      </c>
      <c r="Y20" s="40">
        <f t="shared" si="15"/>
        <v>-0.90181181373066599</v>
      </c>
      <c r="AA20" s="36">
        <v>20.25</v>
      </c>
      <c r="AB20" s="36">
        <f t="shared" si="16"/>
        <v>8.6956521739130432E-2</v>
      </c>
      <c r="AC20" s="36">
        <f t="shared" si="17"/>
        <v>232.875</v>
      </c>
      <c r="AD20" s="76">
        <f>KG!AG20</f>
        <v>8680</v>
      </c>
      <c r="AE20" s="31">
        <f t="shared" si="18"/>
        <v>175770</v>
      </c>
    </row>
    <row r="21" spans="1:31">
      <c r="A21" s="12">
        <f>KG!A21</f>
        <v>17</v>
      </c>
      <c r="B21" s="42">
        <f>Бишкек!B21</f>
        <v>1103710</v>
      </c>
      <c r="C21" s="19">
        <f>Бишкек!C21</f>
        <v>17486</v>
      </c>
      <c r="D21" s="13" t="str">
        <f>Бишкек!D21</f>
        <v>Кофе Di Torino Cappuccino 20*20*25.5 gr</v>
      </c>
      <c r="E21" s="14">
        <v>283</v>
      </c>
      <c r="F21" s="14">
        <f t="shared" si="7"/>
        <v>14.15</v>
      </c>
      <c r="G21" s="14">
        <v>122822</v>
      </c>
      <c r="H21" s="14">
        <v>1039</v>
      </c>
      <c r="I21" s="14">
        <f t="shared" si="8"/>
        <v>51.95</v>
      </c>
      <c r="J21" s="14">
        <v>442940.4</v>
      </c>
      <c r="K21" s="14">
        <v>490</v>
      </c>
      <c r="L21" s="14">
        <f t="shared" si="9"/>
        <v>24.5</v>
      </c>
      <c r="M21" s="14">
        <v>198936.92</v>
      </c>
      <c r="N21" s="14">
        <v>60</v>
      </c>
      <c r="O21" s="14">
        <f t="shared" si="10"/>
        <v>3</v>
      </c>
      <c r="P21" s="14">
        <v>26040</v>
      </c>
      <c r="Q21" s="16">
        <f t="shared" si="11"/>
        <v>1872</v>
      </c>
      <c r="R21" s="16">
        <f t="shared" si="12"/>
        <v>93.6</v>
      </c>
      <c r="S21" s="17">
        <f t="shared" si="13"/>
        <v>790739.32000000007</v>
      </c>
      <c r="T21" s="31"/>
      <c r="U21">
        <f>KG!X21</f>
        <v>20</v>
      </c>
      <c r="V21" s="80"/>
      <c r="W21" s="36">
        <v>21.3690492307692</v>
      </c>
      <c r="X21" s="36">
        <f t="shared" si="14"/>
        <v>-72.230950769230788</v>
      </c>
      <c r="Y21" s="40">
        <f t="shared" si="15"/>
        <v>3.3801668005530994</v>
      </c>
      <c r="AA21" s="36">
        <v>77</v>
      </c>
      <c r="AB21" s="36">
        <f t="shared" si="16"/>
        <v>4.0695652173913039</v>
      </c>
      <c r="AC21" s="36">
        <f t="shared" si="17"/>
        <v>18.920940170940174</v>
      </c>
      <c r="AD21" s="76">
        <f>KG!AG21</f>
        <v>8680</v>
      </c>
      <c r="AE21" s="31">
        <f t="shared" si="18"/>
        <v>668360</v>
      </c>
    </row>
    <row r="22" spans="1:31">
      <c r="A22" s="12">
        <f>KG!A22</f>
        <v>18</v>
      </c>
      <c r="B22" s="42">
        <f>Бишкек!B22</f>
        <v>0</v>
      </c>
      <c r="C22" s="19">
        <f>Бишкек!C22</f>
        <v>41343</v>
      </c>
      <c r="D22" s="13" t="str">
        <f>Бишкек!D22</f>
        <v>Di Torino Cappuccino 20*20*25.5 gr OPP</v>
      </c>
      <c r="E22" s="14">
        <v>0</v>
      </c>
      <c r="F22" s="14">
        <f t="shared" si="7"/>
        <v>0</v>
      </c>
      <c r="G22" s="14">
        <v>0</v>
      </c>
      <c r="H22" s="14">
        <v>0</v>
      </c>
      <c r="I22" s="14">
        <f t="shared" si="8"/>
        <v>0</v>
      </c>
      <c r="J22" s="14">
        <v>0</v>
      </c>
      <c r="K22" s="14">
        <v>0</v>
      </c>
      <c r="L22" s="14">
        <f t="shared" si="9"/>
        <v>0</v>
      </c>
      <c r="M22" s="14">
        <v>0</v>
      </c>
      <c r="N22" s="14">
        <v>0</v>
      </c>
      <c r="O22" s="14">
        <f t="shared" si="10"/>
        <v>0</v>
      </c>
      <c r="P22" s="14">
        <v>0</v>
      </c>
      <c r="Q22" s="16">
        <f t="shared" si="11"/>
        <v>0</v>
      </c>
      <c r="R22" s="16">
        <f t="shared" si="12"/>
        <v>0</v>
      </c>
      <c r="S22" s="17">
        <f t="shared" si="13"/>
        <v>0</v>
      </c>
      <c r="T22" s="31"/>
      <c r="U22">
        <f>KG!X22</f>
        <v>20</v>
      </c>
      <c r="V22" s="80"/>
      <c r="W22" s="36">
        <v>22.3690492307692</v>
      </c>
      <c r="X22" s="36">
        <f t="shared" si="14"/>
        <v>22.3690492307692</v>
      </c>
      <c r="Y22" s="40">
        <f t="shared" si="15"/>
        <v>-1</v>
      </c>
      <c r="AA22" s="36">
        <v>30</v>
      </c>
      <c r="AB22" s="36">
        <f t="shared" si="16"/>
        <v>0</v>
      </c>
      <c r="AC22" s="36">
        <f t="shared" si="17"/>
        <v>0</v>
      </c>
      <c r="AD22" s="76">
        <f>KG!AG22</f>
        <v>8680</v>
      </c>
      <c r="AE22" s="31">
        <f t="shared" si="18"/>
        <v>260400</v>
      </c>
    </row>
    <row r="23" spans="1:31">
      <c r="A23" s="12">
        <f>KG!A23</f>
        <v>19</v>
      </c>
      <c r="B23" s="42">
        <f>Бишкек!B23</f>
        <v>1101025</v>
      </c>
      <c r="C23" s="19">
        <f>Бишкек!C23</f>
        <v>13580</v>
      </c>
      <c r="D23" s="13" t="str">
        <f>Бишкек!D23</f>
        <v>Кофе MacCoffee 3 in 1 10*100*20 gr</v>
      </c>
      <c r="E23" s="14">
        <v>0</v>
      </c>
      <c r="F23" s="14">
        <f t="shared" si="7"/>
        <v>0</v>
      </c>
      <c r="G23" s="14">
        <v>0</v>
      </c>
      <c r="H23" s="14">
        <v>4</v>
      </c>
      <c r="I23" s="14">
        <f t="shared" si="8"/>
        <v>0.4</v>
      </c>
      <c r="J23" s="14">
        <v>6080</v>
      </c>
      <c r="K23" s="14">
        <v>0</v>
      </c>
      <c r="L23" s="14">
        <f t="shared" si="9"/>
        <v>0</v>
      </c>
      <c r="M23" s="14">
        <v>0</v>
      </c>
      <c r="N23" s="14">
        <v>0</v>
      </c>
      <c r="O23" s="14">
        <f t="shared" si="10"/>
        <v>0</v>
      </c>
      <c r="P23" s="14">
        <v>0</v>
      </c>
      <c r="Q23" s="16">
        <f t="shared" si="11"/>
        <v>4</v>
      </c>
      <c r="R23" s="16">
        <f t="shared" si="12"/>
        <v>0.4</v>
      </c>
      <c r="S23" s="17">
        <f t="shared" si="13"/>
        <v>6080</v>
      </c>
      <c r="T23" s="31"/>
      <c r="U23">
        <f>KG!X23</f>
        <v>10</v>
      </c>
      <c r="V23" s="80"/>
      <c r="W23" s="36">
        <v>23.3690492307692</v>
      </c>
      <c r="X23" s="36">
        <f t="shared" si="14"/>
        <v>22.969049230769201</v>
      </c>
      <c r="Y23" s="40">
        <f t="shared" si="15"/>
        <v>-0.98288334300424451</v>
      </c>
      <c r="AA23" s="36">
        <v>2.6</v>
      </c>
      <c r="AB23" s="36">
        <f t="shared" si="16"/>
        <v>1.7391304347826087E-2</v>
      </c>
      <c r="AC23" s="36">
        <f t="shared" si="17"/>
        <v>149.5</v>
      </c>
      <c r="AD23" s="76">
        <f>KG!AG23</f>
        <v>15200</v>
      </c>
      <c r="AE23" s="31">
        <f t="shared" si="18"/>
        <v>39520</v>
      </c>
    </row>
    <row r="24" spans="1:31">
      <c r="A24" s="12">
        <f>KG!A24</f>
        <v>20</v>
      </c>
      <c r="B24" s="42">
        <f>Бишкек!B24</f>
        <v>0</v>
      </c>
      <c r="C24" s="19">
        <f>Бишкек!C24</f>
        <v>41342</v>
      </c>
      <c r="D24" s="13" t="str">
        <f>Бишкек!D24</f>
        <v>MacCoffee 3 in 1 10*100*20 gr OPP</v>
      </c>
      <c r="E24" s="14">
        <v>0</v>
      </c>
      <c r="F24" s="14">
        <f t="shared" si="7"/>
        <v>0</v>
      </c>
      <c r="G24" s="14">
        <v>0</v>
      </c>
      <c r="H24" s="14">
        <v>0</v>
      </c>
      <c r="I24" s="14">
        <f t="shared" si="8"/>
        <v>0</v>
      </c>
      <c r="J24" s="14">
        <v>0</v>
      </c>
      <c r="K24" s="14">
        <v>0</v>
      </c>
      <c r="L24" s="14">
        <f t="shared" si="9"/>
        <v>0</v>
      </c>
      <c r="M24" s="14">
        <v>0</v>
      </c>
      <c r="N24" s="14">
        <v>0</v>
      </c>
      <c r="O24" s="14">
        <f t="shared" si="10"/>
        <v>0</v>
      </c>
      <c r="P24" s="14">
        <v>0</v>
      </c>
      <c r="Q24" s="16">
        <f t="shared" si="11"/>
        <v>0</v>
      </c>
      <c r="R24" s="16">
        <f t="shared" si="12"/>
        <v>0</v>
      </c>
      <c r="S24" s="17">
        <f t="shared" si="13"/>
        <v>0</v>
      </c>
      <c r="T24" s="31"/>
      <c r="U24">
        <f>KG!X24</f>
        <v>10</v>
      </c>
      <c r="V24" s="80"/>
      <c r="W24" s="36">
        <v>24.3690492307692</v>
      </c>
      <c r="X24" s="36">
        <f t="shared" si="14"/>
        <v>24.3690492307692</v>
      </c>
      <c r="Y24" s="40">
        <f t="shared" si="15"/>
        <v>-1</v>
      </c>
      <c r="AA24" s="36">
        <v>10</v>
      </c>
      <c r="AB24" s="36">
        <f t="shared" si="16"/>
        <v>0</v>
      </c>
      <c r="AC24" s="36">
        <f t="shared" si="17"/>
        <v>0</v>
      </c>
      <c r="AD24" s="76">
        <f>KG!AG24</f>
        <v>15200</v>
      </c>
      <c r="AE24" s="31">
        <f t="shared" si="18"/>
        <v>152000</v>
      </c>
    </row>
    <row r="25" spans="1:31">
      <c r="A25" s="12">
        <f>KG!A25</f>
        <v>21</v>
      </c>
      <c r="B25" s="42">
        <f>Бишкек!B25</f>
        <v>1101015</v>
      </c>
      <c r="C25" s="19">
        <f>Бишкек!C25</f>
        <v>13579</v>
      </c>
      <c r="D25" s="13" t="str">
        <f>Бишкек!D25</f>
        <v>Кофе MacCoffee 3 in 1 40*25*20 gr</v>
      </c>
      <c r="E25" s="14">
        <v>12</v>
      </c>
      <c r="F25" s="14">
        <f t="shared" si="7"/>
        <v>0.3</v>
      </c>
      <c r="G25" s="14">
        <v>4560</v>
      </c>
      <c r="H25" s="14">
        <v>20</v>
      </c>
      <c r="I25" s="14">
        <f t="shared" si="8"/>
        <v>0.5</v>
      </c>
      <c r="J25" s="14">
        <v>7600</v>
      </c>
      <c r="K25" s="14">
        <v>12</v>
      </c>
      <c r="L25" s="14">
        <f t="shared" si="9"/>
        <v>0.3</v>
      </c>
      <c r="M25" s="14">
        <v>4332</v>
      </c>
      <c r="N25" s="14">
        <v>0</v>
      </c>
      <c r="O25" s="14">
        <f t="shared" si="10"/>
        <v>0</v>
      </c>
      <c r="P25" s="14">
        <v>0</v>
      </c>
      <c r="Q25" s="16">
        <f t="shared" si="11"/>
        <v>44</v>
      </c>
      <c r="R25" s="16">
        <f t="shared" si="12"/>
        <v>1.1000000000000001</v>
      </c>
      <c r="S25" s="17">
        <f t="shared" si="13"/>
        <v>16492</v>
      </c>
      <c r="T25" s="31"/>
      <c r="U25">
        <f>KG!X25</f>
        <v>40</v>
      </c>
      <c r="V25" s="80"/>
      <c r="W25" s="36">
        <v>25.3690492307692</v>
      </c>
      <c r="X25" s="36">
        <f t="shared" si="14"/>
        <v>24.269049230769198</v>
      </c>
      <c r="Y25" s="40">
        <f t="shared" si="15"/>
        <v>-0.95664007783682137</v>
      </c>
      <c r="AA25" s="36">
        <v>48.825000000000003</v>
      </c>
      <c r="AB25" s="36">
        <f t="shared" si="16"/>
        <v>4.7826086956521741E-2</v>
      </c>
      <c r="AC25" s="36">
        <f t="shared" si="17"/>
        <v>1020.8863636363636</v>
      </c>
      <c r="AD25" s="76">
        <f>KG!AG25</f>
        <v>15200</v>
      </c>
      <c r="AE25" s="31">
        <f t="shared" si="18"/>
        <v>742140</v>
      </c>
    </row>
    <row r="26" spans="1:31">
      <c r="A26" s="12">
        <f>KG!A26</f>
        <v>22</v>
      </c>
      <c r="B26" s="42">
        <f>Бишкек!B26</f>
        <v>0</v>
      </c>
      <c r="C26" s="19">
        <f>Бишкек!C26</f>
        <v>40755</v>
      </c>
      <c r="D26" s="13" t="str">
        <f>Бишкек!D26</f>
        <v>MacCoffee 3 in 1 40*25*20 gr OPP</v>
      </c>
      <c r="E26" s="14">
        <v>512</v>
      </c>
      <c r="F26" s="14">
        <f t="shared" si="7"/>
        <v>12.8</v>
      </c>
      <c r="G26" s="14">
        <v>194560</v>
      </c>
      <c r="H26" s="14">
        <v>772</v>
      </c>
      <c r="I26" s="14">
        <f t="shared" si="8"/>
        <v>19.3</v>
      </c>
      <c r="J26" s="14">
        <v>290939.40000000002</v>
      </c>
      <c r="K26" s="14">
        <v>1446</v>
      </c>
      <c r="L26" s="14">
        <f t="shared" si="9"/>
        <v>36.15</v>
      </c>
      <c r="M26" s="14">
        <v>513494</v>
      </c>
      <c r="N26" s="14">
        <v>0</v>
      </c>
      <c r="O26" s="14">
        <f t="shared" si="10"/>
        <v>0</v>
      </c>
      <c r="P26" s="14">
        <v>0</v>
      </c>
      <c r="Q26" s="16">
        <f t="shared" si="11"/>
        <v>2730</v>
      </c>
      <c r="R26" s="16">
        <f t="shared" si="12"/>
        <v>68.25</v>
      </c>
      <c r="S26" s="17">
        <f t="shared" si="13"/>
        <v>998993.4</v>
      </c>
      <c r="T26" s="31"/>
      <c r="U26">
        <f>KG!X26</f>
        <v>40</v>
      </c>
      <c r="V26" s="80"/>
      <c r="W26" s="36">
        <v>26.3690492307692</v>
      </c>
      <c r="X26" s="36">
        <f t="shared" si="14"/>
        <v>-41.8809507692308</v>
      </c>
      <c r="Y26" s="40">
        <f t="shared" si="15"/>
        <v>1.5882616928167912</v>
      </c>
      <c r="AA26" s="36">
        <v>55.325000000000003</v>
      </c>
      <c r="AB26" s="36">
        <f t="shared" si="16"/>
        <v>2.9673913043478262</v>
      </c>
      <c r="AC26" s="36">
        <f t="shared" si="17"/>
        <v>18.644322344322344</v>
      </c>
      <c r="AD26" s="76">
        <f>KG!AG26</f>
        <v>15201</v>
      </c>
      <c r="AE26" s="31">
        <f t="shared" si="18"/>
        <v>840995.32500000007</v>
      </c>
    </row>
    <row r="27" spans="1:31">
      <c r="A27" s="12">
        <f>KG!A27</f>
        <v>23</v>
      </c>
      <c r="B27" s="42">
        <f>Бишкек!B27</f>
        <v>1102540</v>
      </c>
      <c r="C27" s="19">
        <f>Бишкек!C27</f>
        <v>16168</v>
      </c>
      <c r="D27" s="13" t="str">
        <f>Бишкек!D27</f>
        <v>Кофе MacCoffee 3in1 Gold Latte Stick 24*20*16gr</v>
      </c>
      <c r="E27" s="14">
        <v>29</v>
      </c>
      <c r="F27" s="14">
        <f t="shared" si="7"/>
        <v>1.2083333333333333</v>
      </c>
      <c r="G27" s="14">
        <v>9744</v>
      </c>
      <c r="H27" s="14">
        <v>141</v>
      </c>
      <c r="I27" s="14">
        <f t="shared" si="8"/>
        <v>5.875</v>
      </c>
      <c r="J27" s="14">
        <v>46952.639999999999</v>
      </c>
      <c r="K27" s="14">
        <v>33</v>
      </c>
      <c r="L27" s="14">
        <f t="shared" si="9"/>
        <v>1.375</v>
      </c>
      <c r="M27" s="14">
        <v>10533.6</v>
      </c>
      <c r="N27" s="14">
        <v>0</v>
      </c>
      <c r="O27" s="14">
        <f t="shared" si="10"/>
        <v>0</v>
      </c>
      <c r="P27" s="14">
        <v>0</v>
      </c>
      <c r="Q27" s="16">
        <f t="shared" si="11"/>
        <v>203</v>
      </c>
      <c r="R27" s="16">
        <f t="shared" si="12"/>
        <v>8.4583333333333339</v>
      </c>
      <c r="S27" s="17">
        <f t="shared" si="13"/>
        <v>67230.240000000005</v>
      </c>
      <c r="T27" s="31"/>
      <c r="U27">
        <f>KG!X27</f>
        <v>24</v>
      </c>
      <c r="V27" s="80"/>
      <c r="W27" s="36">
        <v>27.3690492307692</v>
      </c>
      <c r="X27" s="36">
        <f t="shared" si="14"/>
        <v>18.910715897435864</v>
      </c>
      <c r="Y27" s="40">
        <f t="shared" si="15"/>
        <v>-0.69095260628110555</v>
      </c>
      <c r="AA27" s="36">
        <v>11.541666666666666</v>
      </c>
      <c r="AB27" s="36">
        <f t="shared" si="16"/>
        <v>0.36775362318840582</v>
      </c>
      <c r="AC27" s="36">
        <f t="shared" si="17"/>
        <v>31.384236453201968</v>
      </c>
      <c r="AD27" s="76">
        <f>KG!AG27</f>
        <v>8064</v>
      </c>
      <c r="AE27" s="31">
        <f t="shared" si="18"/>
        <v>93072</v>
      </c>
    </row>
    <row r="28" spans="1:31">
      <c r="A28" s="12">
        <f>KG!A28</f>
        <v>24</v>
      </c>
      <c r="B28" s="42">
        <f>Бишкек!B28</f>
        <v>1104015</v>
      </c>
      <c r="C28" s="19">
        <f>Бишкек!C28</f>
        <v>13586</v>
      </c>
      <c r="D28" s="13" t="str">
        <f>Бишкек!D28</f>
        <v>Кофе MacCoffee 3 in 1 Hazelnut 50*10*18 gr</v>
      </c>
      <c r="E28" s="14">
        <v>-12.7</v>
      </c>
      <c r="F28" s="14">
        <f t="shared" si="7"/>
        <v>-0.254</v>
      </c>
      <c r="G28" s="14">
        <v>-1930.24</v>
      </c>
      <c r="H28" s="14">
        <v>20</v>
      </c>
      <c r="I28" s="14">
        <f t="shared" si="8"/>
        <v>0.4</v>
      </c>
      <c r="J28" s="14">
        <v>2954.88</v>
      </c>
      <c r="K28" s="14">
        <v>4</v>
      </c>
      <c r="L28" s="14">
        <f t="shared" si="9"/>
        <v>0.08</v>
      </c>
      <c r="M28" s="14">
        <v>577.6</v>
      </c>
      <c r="N28" s="14">
        <v>0</v>
      </c>
      <c r="O28" s="14">
        <f t="shared" si="10"/>
        <v>0</v>
      </c>
      <c r="P28" s="14">
        <v>0</v>
      </c>
      <c r="Q28" s="16">
        <f t="shared" si="11"/>
        <v>11.3</v>
      </c>
      <c r="R28" s="16">
        <f t="shared" si="12"/>
        <v>0.22600000000000001</v>
      </c>
      <c r="S28" s="17">
        <f t="shared" si="13"/>
        <v>1602.2400000000002</v>
      </c>
      <c r="T28" s="31"/>
      <c r="U28">
        <f>KG!X28</f>
        <v>50</v>
      </c>
      <c r="V28" s="80"/>
      <c r="W28" s="36">
        <v>28.3690492307692</v>
      </c>
      <c r="X28" s="36">
        <f t="shared" si="14"/>
        <v>28.143049230769201</v>
      </c>
      <c r="Y28" s="40">
        <f t="shared" si="15"/>
        <v>-0.99203357158142336</v>
      </c>
      <c r="AA28" s="36">
        <v>3.8539999999999996</v>
      </c>
      <c r="AB28" s="36">
        <f t="shared" si="16"/>
        <v>9.8260869565217398E-3</v>
      </c>
      <c r="AC28" s="36">
        <f t="shared" si="17"/>
        <v>392.22123893805303</v>
      </c>
      <c r="AD28" s="76">
        <f>KG!AG28</f>
        <v>7600</v>
      </c>
      <c r="AE28" s="31">
        <f t="shared" si="18"/>
        <v>29290.399999999998</v>
      </c>
    </row>
    <row r="29" spans="1:31">
      <c r="A29" s="12">
        <f>KG!A29</f>
        <v>25</v>
      </c>
      <c r="B29" s="42">
        <f>Бишкек!B29</f>
        <v>0</v>
      </c>
      <c r="C29" s="19">
        <f>Бишкек!C29</f>
        <v>41107</v>
      </c>
      <c r="D29" s="13" t="str">
        <f>Бишкек!D29</f>
        <v>MacCoffee 3 in 1 Hazelnut 50*10*18 gr OPP</v>
      </c>
      <c r="E29" s="14">
        <v>0</v>
      </c>
      <c r="F29" s="14">
        <f t="shared" si="7"/>
        <v>0</v>
      </c>
      <c r="G29" s="14">
        <v>0</v>
      </c>
      <c r="H29" s="14">
        <v>10</v>
      </c>
      <c r="I29" s="14">
        <f t="shared" si="8"/>
        <v>0.2</v>
      </c>
      <c r="J29" s="14">
        <v>1477.44</v>
      </c>
      <c r="K29" s="14">
        <v>0</v>
      </c>
      <c r="L29" s="14">
        <f t="shared" si="9"/>
        <v>0</v>
      </c>
      <c r="M29" s="14">
        <v>0</v>
      </c>
      <c r="N29" s="14">
        <v>0</v>
      </c>
      <c r="O29" s="14">
        <f t="shared" si="10"/>
        <v>0</v>
      </c>
      <c r="P29" s="14">
        <v>0</v>
      </c>
      <c r="Q29" s="16">
        <f t="shared" si="11"/>
        <v>10</v>
      </c>
      <c r="R29" s="16">
        <f t="shared" si="12"/>
        <v>0.2</v>
      </c>
      <c r="S29" s="17">
        <f t="shared" si="13"/>
        <v>1477.44</v>
      </c>
      <c r="T29" s="31"/>
      <c r="U29">
        <f>KG!X29</f>
        <v>50</v>
      </c>
      <c r="V29" s="80"/>
      <c r="W29" s="36">
        <v>29.3690492307692</v>
      </c>
      <c r="X29" s="36">
        <f t="shared" si="14"/>
        <v>29.1690492307692</v>
      </c>
      <c r="Y29" s="40">
        <f t="shared" si="15"/>
        <v>-0.9931901098183844</v>
      </c>
      <c r="AA29" s="36">
        <v>0.8</v>
      </c>
      <c r="AB29" s="36">
        <f t="shared" si="16"/>
        <v>8.6956521739130436E-3</v>
      </c>
      <c r="AC29" s="36">
        <f t="shared" si="17"/>
        <v>92</v>
      </c>
      <c r="AD29" s="76">
        <f>KG!AG29</f>
        <v>7600</v>
      </c>
      <c r="AE29" s="31">
        <f t="shared" si="18"/>
        <v>6080</v>
      </c>
    </row>
    <row r="30" spans="1:31">
      <c r="A30" s="12">
        <f>KG!A30</f>
        <v>26</v>
      </c>
      <c r="B30" s="42">
        <f>Бишкек!B30</f>
        <v>1101090</v>
      </c>
      <c r="C30" s="19">
        <f>Бишкек!C30</f>
        <v>13581</v>
      </c>
      <c r="D30" s="13" t="str">
        <f>Бишкек!D30</f>
        <v>Кофе MacCoffee 3 in 1 Jar 6*160*20 gr</v>
      </c>
      <c r="E30" s="14">
        <v>0</v>
      </c>
      <c r="F30" s="14">
        <f t="shared" si="7"/>
        <v>0</v>
      </c>
      <c r="G30" s="14">
        <v>0</v>
      </c>
      <c r="H30" s="14">
        <v>86</v>
      </c>
      <c r="I30" s="14">
        <f t="shared" si="8"/>
        <v>14.333333333333334</v>
      </c>
      <c r="J30" s="14">
        <v>212559.35999999999</v>
      </c>
      <c r="K30" s="14">
        <v>7</v>
      </c>
      <c r="L30" s="14">
        <f t="shared" si="9"/>
        <v>1.1666666666666667</v>
      </c>
      <c r="M30" s="14">
        <v>16598.400000000001</v>
      </c>
      <c r="N30" s="14">
        <v>0</v>
      </c>
      <c r="O30" s="14">
        <f t="shared" si="10"/>
        <v>0</v>
      </c>
      <c r="P30" s="14">
        <v>0</v>
      </c>
      <c r="Q30" s="16">
        <f t="shared" si="11"/>
        <v>93</v>
      </c>
      <c r="R30" s="16">
        <f t="shared" si="12"/>
        <v>15.5</v>
      </c>
      <c r="S30" s="17">
        <f t="shared" si="13"/>
        <v>229157.75999999998</v>
      </c>
      <c r="T30" s="31"/>
      <c r="U30">
        <f>KG!X30</f>
        <v>6</v>
      </c>
      <c r="V30" s="80"/>
      <c r="W30" s="36">
        <v>30.3690492307692</v>
      </c>
      <c r="X30" s="36">
        <f t="shared" si="14"/>
        <v>14.8690492307692</v>
      </c>
      <c r="Y30" s="40">
        <f t="shared" si="15"/>
        <v>-0.48961194398223806</v>
      </c>
      <c r="AA30" s="36">
        <v>82.333333333333329</v>
      </c>
      <c r="AB30" s="36">
        <f t="shared" si="16"/>
        <v>0.67391304347826086</v>
      </c>
      <c r="AC30" s="36">
        <f t="shared" si="17"/>
        <v>122.17204301075269</v>
      </c>
      <c r="AD30" s="76">
        <f>KG!AG30</f>
        <v>14976</v>
      </c>
      <c r="AE30" s="31">
        <f t="shared" si="18"/>
        <v>1233024</v>
      </c>
    </row>
    <row r="31" spans="1:31">
      <c r="A31" s="12">
        <f>KG!A31</f>
        <v>27</v>
      </c>
      <c r="B31" s="42">
        <f>Бишкек!B31</f>
        <v>1102710</v>
      </c>
      <c r="C31" s="19">
        <f>Бишкек!C31</f>
        <v>16633</v>
      </c>
      <c r="D31" s="13" t="str">
        <f>Бишкек!D31</f>
        <v>Кофе MacCoffee Americano Crème 3 in 1 24*20*18 gr</v>
      </c>
      <c r="E31" s="14">
        <v>52</v>
      </c>
      <c r="F31" s="14">
        <f t="shared" si="7"/>
        <v>2.1666666666666665</v>
      </c>
      <c r="G31" s="14">
        <v>21008</v>
      </c>
      <c r="H31" s="14">
        <v>270</v>
      </c>
      <c r="I31" s="14">
        <f t="shared" si="8"/>
        <v>11.25</v>
      </c>
      <c r="J31" s="14">
        <v>107605.4</v>
      </c>
      <c r="K31" s="14">
        <v>124</v>
      </c>
      <c r="L31" s="14">
        <f t="shared" si="9"/>
        <v>5.166666666666667</v>
      </c>
      <c r="M31" s="14">
        <v>47009.440000000002</v>
      </c>
      <c r="N31" s="14">
        <v>0</v>
      </c>
      <c r="O31" s="14">
        <f t="shared" si="10"/>
        <v>0</v>
      </c>
      <c r="P31" s="14">
        <v>0</v>
      </c>
      <c r="Q31" s="16">
        <f t="shared" si="11"/>
        <v>446</v>
      </c>
      <c r="R31" s="16">
        <f t="shared" si="12"/>
        <v>18.583333333333332</v>
      </c>
      <c r="S31" s="17">
        <f t="shared" si="13"/>
        <v>175622.84</v>
      </c>
      <c r="T31" s="31"/>
      <c r="U31">
        <f>KG!X31</f>
        <v>24</v>
      </c>
      <c r="V31" s="80"/>
      <c r="W31" s="36">
        <v>31.3690492307692</v>
      </c>
      <c r="X31" s="36">
        <f t="shared" si="14"/>
        <v>12.785715897435868</v>
      </c>
      <c r="Y31" s="40">
        <f t="shared" si="15"/>
        <v>-0.40759016326496256</v>
      </c>
      <c r="AA31" s="36">
        <v>43.791666666666664</v>
      </c>
      <c r="AB31" s="36">
        <f t="shared" si="16"/>
        <v>0.80797101449275355</v>
      </c>
      <c r="AC31" s="36">
        <f t="shared" si="17"/>
        <v>54.199551569506731</v>
      </c>
      <c r="AD31" s="76">
        <f>KG!AG31</f>
        <v>9696</v>
      </c>
      <c r="AE31" s="31">
        <f t="shared" si="18"/>
        <v>424604</v>
      </c>
    </row>
    <row r="32" spans="1:31">
      <c r="A32" s="12">
        <f>KG!A32</f>
        <v>28</v>
      </c>
      <c r="B32" s="42">
        <f>Бишкек!B32</f>
        <v>1202210</v>
      </c>
      <c r="C32" s="19">
        <f>Бишкек!C32</f>
        <v>16721</v>
      </c>
      <c r="D32" s="13" t="str">
        <f>Бишкек!D32</f>
        <v>Кофе MacCoffee Arabica 12*40 gr Pouch</v>
      </c>
      <c r="E32" s="14">
        <v>0</v>
      </c>
      <c r="F32" s="14">
        <f t="shared" si="7"/>
        <v>0</v>
      </c>
      <c r="G32" s="14">
        <v>0</v>
      </c>
      <c r="H32" s="14">
        <v>7</v>
      </c>
      <c r="I32" s="14">
        <f t="shared" si="8"/>
        <v>0.58333333333333337</v>
      </c>
      <c r="J32" s="14">
        <v>1142.4000000000001</v>
      </c>
      <c r="K32" s="14">
        <v>0</v>
      </c>
      <c r="L32" s="14">
        <f t="shared" si="9"/>
        <v>0</v>
      </c>
      <c r="M32" s="14">
        <v>0</v>
      </c>
      <c r="N32" s="14">
        <v>0</v>
      </c>
      <c r="O32" s="14">
        <f t="shared" si="10"/>
        <v>0</v>
      </c>
      <c r="P32" s="14">
        <v>0</v>
      </c>
      <c r="Q32" s="16">
        <f t="shared" si="11"/>
        <v>7</v>
      </c>
      <c r="R32" s="16">
        <f t="shared" si="12"/>
        <v>0.58333333333333337</v>
      </c>
      <c r="S32" s="17">
        <f t="shared" si="13"/>
        <v>1142.4000000000001</v>
      </c>
      <c r="T32" s="31"/>
      <c r="U32">
        <f>KG!X32</f>
        <v>12</v>
      </c>
      <c r="V32" s="80"/>
      <c r="W32" s="36">
        <v>32.3690492307692</v>
      </c>
      <c r="X32" s="36">
        <f t="shared" si="14"/>
        <v>31.785715897435868</v>
      </c>
      <c r="Y32" s="40">
        <f t="shared" si="15"/>
        <v>-0.98197866952549129</v>
      </c>
      <c r="AA32" s="36">
        <v>3.6666666666666665</v>
      </c>
      <c r="AB32" s="36">
        <f t="shared" si="16"/>
        <v>2.5362318840579712E-2</v>
      </c>
      <c r="AC32" s="36">
        <f t="shared" si="17"/>
        <v>144.57142857142856</v>
      </c>
      <c r="AD32" s="76">
        <f>KG!AG32</f>
        <v>2040</v>
      </c>
      <c r="AE32" s="31">
        <f t="shared" si="18"/>
        <v>7480</v>
      </c>
    </row>
    <row r="33" spans="1:31">
      <c r="A33" s="12">
        <f>KG!A33</f>
        <v>29</v>
      </c>
      <c r="B33" s="42">
        <f>Бишкек!B33</f>
        <v>1202215</v>
      </c>
      <c r="C33" s="19">
        <f>Бишкек!C33</f>
        <v>16722</v>
      </c>
      <c r="D33" s="13" t="str">
        <f>Бишкек!D33</f>
        <v>Кофе MacCoffee Arabica 12*75 gr Pouch</v>
      </c>
      <c r="E33" s="14">
        <v>0</v>
      </c>
      <c r="F33" s="14">
        <f t="shared" si="7"/>
        <v>0</v>
      </c>
      <c r="G33" s="14">
        <v>0</v>
      </c>
      <c r="H33" s="14">
        <v>4</v>
      </c>
      <c r="I33" s="14">
        <f t="shared" si="8"/>
        <v>0.33333333333333331</v>
      </c>
      <c r="J33" s="14">
        <v>1136</v>
      </c>
      <c r="K33" s="14">
        <v>0</v>
      </c>
      <c r="L33" s="14">
        <f t="shared" si="9"/>
        <v>0</v>
      </c>
      <c r="M33" s="14">
        <v>0</v>
      </c>
      <c r="N33" s="14">
        <v>0</v>
      </c>
      <c r="O33" s="14">
        <f t="shared" si="10"/>
        <v>0</v>
      </c>
      <c r="P33" s="14">
        <v>0</v>
      </c>
      <c r="Q33" s="16">
        <f t="shared" si="11"/>
        <v>4</v>
      </c>
      <c r="R33" s="16">
        <f t="shared" si="12"/>
        <v>0.33333333333333331</v>
      </c>
      <c r="S33" s="17">
        <f t="shared" si="13"/>
        <v>1136</v>
      </c>
      <c r="T33" s="31"/>
      <c r="U33">
        <f>KG!X33</f>
        <v>12</v>
      </c>
      <c r="V33" s="80"/>
      <c r="W33" s="36">
        <v>33.3690492307692</v>
      </c>
      <c r="X33" s="36">
        <f t="shared" si="14"/>
        <v>33.035715897435864</v>
      </c>
      <c r="Y33" s="40">
        <f t="shared" si="15"/>
        <v>-0.9900107033008908</v>
      </c>
      <c r="AA33" s="36">
        <v>2.5</v>
      </c>
      <c r="AB33" s="36">
        <f t="shared" si="16"/>
        <v>1.4492753623188404E-2</v>
      </c>
      <c r="AC33" s="36">
        <f t="shared" si="17"/>
        <v>172.50000000000003</v>
      </c>
      <c r="AD33" s="76">
        <f>KG!AG33</f>
        <v>3408</v>
      </c>
      <c r="AE33" s="31">
        <f t="shared" si="18"/>
        <v>8520</v>
      </c>
    </row>
    <row r="34" spans="1:31">
      <c r="A34" s="12">
        <f>KG!A34</f>
        <v>30</v>
      </c>
      <c r="B34" s="42">
        <f>Бишкек!B34</f>
        <v>1201010</v>
      </c>
      <c r="C34" s="19">
        <f>Бишкек!C34</f>
        <v>13604</v>
      </c>
      <c r="D34" s="13" t="str">
        <f>Бишкек!D34</f>
        <v>Кофе MacCoffee Classic 24*50 gr</v>
      </c>
      <c r="E34" s="14">
        <v>85</v>
      </c>
      <c r="F34" s="14">
        <f t="shared" si="7"/>
        <v>3.5416666666666665</v>
      </c>
      <c r="G34" s="14">
        <v>8160</v>
      </c>
      <c r="H34" s="14">
        <v>91</v>
      </c>
      <c r="I34" s="14">
        <f t="shared" si="8"/>
        <v>3.7916666666666665</v>
      </c>
      <c r="J34" s="14">
        <v>8447.0400000000009</v>
      </c>
      <c r="K34" s="14">
        <v>11</v>
      </c>
      <c r="L34" s="14">
        <f t="shared" si="9"/>
        <v>0.45833333333333331</v>
      </c>
      <c r="M34" s="14">
        <v>1003.2</v>
      </c>
      <c r="N34" s="14">
        <v>0</v>
      </c>
      <c r="O34" s="14">
        <f t="shared" si="10"/>
        <v>0</v>
      </c>
      <c r="P34" s="14">
        <v>0</v>
      </c>
      <c r="Q34" s="16">
        <f t="shared" si="11"/>
        <v>187</v>
      </c>
      <c r="R34" s="16">
        <f t="shared" si="12"/>
        <v>7.791666666666667</v>
      </c>
      <c r="S34" s="17">
        <f t="shared" si="13"/>
        <v>17610.240000000002</v>
      </c>
      <c r="T34" s="31"/>
      <c r="U34">
        <f>KG!X34</f>
        <v>24</v>
      </c>
      <c r="V34" s="80"/>
      <c r="W34" s="36">
        <v>34.3690492307692</v>
      </c>
      <c r="X34" s="36">
        <f t="shared" si="14"/>
        <v>26.577382564102532</v>
      </c>
      <c r="Y34" s="40">
        <f t="shared" si="15"/>
        <v>-0.77329408752770767</v>
      </c>
      <c r="AA34" s="36">
        <v>19.791666666666668</v>
      </c>
      <c r="AB34" s="36">
        <f t="shared" si="16"/>
        <v>0.33876811594202899</v>
      </c>
      <c r="AC34" s="36">
        <f t="shared" si="17"/>
        <v>58.422459893048128</v>
      </c>
      <c r="AD34" s="76">
        <f>KG!AG34</f>
        <v>2304</v>
      </c>
      <c r="AE34" s="31">
        <f t="shared" si="18"/>
        <v>45600</v>
      </c>
    </row>
    <row r="35" spans="1:31">
      <c r="A35" s="12">
        <f>KG!A35</f>
        <v>31</v>
      </c>
      <c r="B35" s="42">
        <f>Бишкек!B35</f>
        <v>1201020</v>
      </c>
      <c r="C35" s="19">
        <f>Бишкек!C35</f>
        <v>13605</v>
      </c>
      <c r="D35" s="13" t="str">
        <f>Бишкек!D35</f>
        <v>Кофе MacCoffee Classic 24*100 gr</v>
      </c>
      <c r="E35" s="14">
        <v>116</v>
      </c>
      <c r="F35" s="14">
        <f t="shared" si="7"/>
        <v>4.833333333333333</v>
      </c>
      <c r="G35" s="14">
        <v>19372</v>
      </c>
      <c r="H35" s="14">
        <v>91</v>
      </c>
      <c r="I35" s="14">
        <f t="shared" si="8"/>
        <v>3.7916666666666665</v>
      </c>
      <c r="J35" s="14">
        <v>14787.85</v>
      </c>
      <c r="K35" s="14">
        <v>35</v>
      </c>
      <c r="L35" s="14">
        <f t="shared" si="9"/>
        <v>1.4583333333333333</v>
      </c>
      <c r="M35" s="14">
        <v>5552.75</v>
      </c>
      <c r="N35" s="14">
        <v>0</v>
      </c>
      <c r="O35" s="14">
        <f t="shared" si="10"/>
        <v>0</v>
      </c>
      <c r="P35" s="14">
        <v>0</v>
      </c>
      <c r="Q35" s="16">
        <f t="shared" si="11"/>
        <v>242</v>
      </c>
      <c r="R35" s="16">
        <f t="shared" si="12"/>
        <v>10.083333333333334</v>
      </c>
      <c r="S35" s="17">
        <f t="shared" si="13"/>
        <v>39712.6</v>
      </c>
      <c r="T35" s="31"/>
      <c r="U35">
        <f>KG!X35</f>
        <v>24</v>
      </c>
      <c r="V35" s="80"/>
      <c r="W35" s="36">
        <v>35.3690492307692</v>
      </c>
      <c r="X35" s="36">
        <f t="shared" si="14"/>
        <v>25.285715897435864</v>
      </c>
      <c r="Y35" s="40">
        <f t="shared" si="15"/>
        <v>-0.71491081743409235</v>
      </c>
      <c r="AA35" s="36">
        <v>10.541666666666666</v>
      </c>
      <c r="AB35" s="36">
        <f t="shared" si="16"/>
        <v>0.43840579710144928</v>
      </c>
      <c r="AC35" s="36">
        <f t="shared" si="17"/>
        <v>24.045454545454543</v>
      </c>
      <c r="AD35" s="76">
        <f>KG!AG35</f>
        <v>4008</v>
      </c>
      <c r="AE35" s="31">
        <f t="shared" si="18"/>
        <v>42251</v>
      </c>
    </row>
    <row r="36" spans="1:31">
      <c r="A36" s="12">
        <f>KG!A36</f>
        <v>32</v>
      </c>
      <c r="B36" s="42">
        <f>Бишкек!B36</f>
        <v>1103520</v>
      </c>
      <c r="C36" s="19">
        <f>Бишкек!C36</f>
        <v>13692</v>
      </c>
      <c r="D36" s="13" t="str">
        <f>Бишкек!D36</f>
        <v>Кофе MacCoffee Fes Aroma 3 in 1 20*50*18 gr</v>
      </c>
      <c r="E36" s="14">
        <v>0</v>
      </c>
      <c r="F36" s="14">
        <f t="shared" si="7"/>
        <v>0</v>
      </c>
      <c r="G36" s="14">
        <v>0</v>
      </c>
      <c r="H36" s="14">
        <v>37</v>
      </c>
      <c r="I36" s="14">
        <f t="shared" si="8"/>
        <v>1.85</v>
      </c>
      <c r="J36" s="14">
        <v>15673.5</v>
      </c>
      <c r="K36" s="14">
        <v>60</v>
      </c>
      <c r="L36" s="14">
        <f t="shared" si="9"/>
        <v>3</v>
      </c>
      <c r="M36" s="14">
        <v>25290</v>
      </c>
      <c r="N36" s="14">
        <v>0</v>
      </c>
      <c r="O36" s="14">
        <f t="shared" si="10"/>
        <v>0</v>
      </c>
      <c r="P36" s="14">
        <v>0</v>
      </c>
      <c r="Q36" s="16">
        <f t="shared" si="11"/>
        <v>97</v>
      </c>
      <c r="R36" s="16">
        <f t="shared" si="12"/>
        <v>4.8499999999999996</v>
      </c>
      <c r="S36" s="17">
        <f t="shared" si="13"/>
        <v>40963.5</v>
      </c>
      <c r="T36" s="31"/>
      <c r="U36">
        <f>KG!X36</f>
        <v>20</v>
      </c>
      <c r="V36" s="80"/>
      <c r="W36" s="36">
        <v>36.3690492307692</v>
      </c>
      <c r="X36" s="36">
        <f t="shared" si="14"/>
        <v>31.519049230769198</v>
      </c>
      <c r="Y36" s="40">
        <f t="shared" si="15"/>
        <v>-0.8666448504269183</v>
      </c>
      <c r="AA36" s="36">
        <v>18.600000000000001</v>
      </c>
      <c r="AB36" s="36">
        <f t="shared" si="16"/>
        <v>0.21086956521739128</v>
      </c>
      <c r="AC36" s="36">
        <f t="shared" si="17"/>
        <v>88.206185567010323</v>
      </c>
      <c r="AD36" s="76">
        <f>KG!AG36</f>
        <v>9000</v>
      </c>
      <c r="AE36" s="31">
        <f t="shared" si="18"/>
        <v>167400</v>
      </c>
    </row>
    <row r="37" spans="1:31">
      <c r="A37" s="12">
        <f>KG!A37</f>
        <v>33</v>
      </c>
      <c r="B37" s="42">
        <f>Бишкек!B37</f>
        <v>1202007</v>
      </c>
      <c r="C37" s="19">
        <f>Бишкек!C37</f>
        <v>14101</v>
      </c>
      <c r="D37" s="13" t="str">
        <f>Бишкек!D37</f>
        <v>Кофе MacCoffee Gold RU 12*75 gr Pouch</v>
      </c>
      <c r="E37" s="14">
        <v>0</v>
      </c>
      <c r="F37" s="14">
        <f t="shared" si="7"/>
        <v>0</v>
      </c>
      <c r="G37" s="14">
        <v>0</v>
      </c>
      <c r="H37" s="14">
        <v>8</v>
      </c>
      <c r="I37" s="14">
        <f t="shared" si="8"/>
        <v>0.66666666666666663</v>
      </c>
      <c r="J37" s="14">
        <v>2192.48</v>
      </c>
      <c r="K37" s="14">
        <v>0</v>
      </c>
      <c r="L37" s="14">
        <f t="shared" si="9"/>
        <v>0</v>
      </c>
      <c r="M37" s="14">
        <v>0</v>
      </c>
      <c r="N37" s="14">
        <v>0</v>
      </c>
      <c r="O37" s="14">
        <f t="shared" si="10"/>
        <v>0</v>
      </c>
      <c r="P37" s="14">
        <v>0</v>
      </c>
      <c r="Q37" s="16">
        <f t="shared" si="11"/>
        <v>8</v>
      </c>
      <c r="R37" s="16">
        <f t="shared" si="12"/>
        <v>0.66666666666666663</v>
      </c>
      <c r="S37" s="17">
        <f t="shared" si="13"/>
        <v>2192.48</v>
      </c>
      <c r="T37" s="31"/>
      <c r="U37">
        <f>KG!X37</f>
        <v>12</v>
      </c>
      <c r="V37" s="80"/>
      <c r="W37" s="36">
        <v>37.3690492307692</v>
      </c>
      <c r="X37" s="36">
        <f t="shared" si="14"/>
        <v>36.702382564102535</v>
      </c>
      <c r="Y37" s="40">
        <f t="shared" si="15"/>
        <v>-0.9821599243119693</v>
      </c>
      <c r="AA37" s="36">
        <v>3.0833333333333335</v>
      </c>
      <c r="AB37" s="36">
        <f t="shared" si="16"/>
        <v>2.8985507246376808E-2</v>
      </c>
      <c r="AC37" s="36">
        <f t="shared" si="17"/>
        <v>106.37500000000001</v>
      </c>
      <c r="AD37" s="76">
        <f>KG!AG37</f>
        <v>3408</v>
      </c>
      <c r="AE37" s="31">
        <f t="shared" si="18"/>
        <v>10508</v>
      </c>
    </row>
    <row r="38" spans="1:31">
      <c r="A38" s="12">
        <f>KG!A38</f>
        <v>34</v>
      </c>
      <c r="B38" s="42">
        <f>Бишкек!B38</f>
        <v>1202003</v>
      </c>
      <c r="C38" s="19">
        <f>Бишкек!C38</f>
        <v>14100</v>
      </c>
      <c r="D38" s="13" t="str">
        <f>Бишкек!D38</f>
        <v>Кофе MacCoffee Gold RU 24*30 gr Pouch</v>
      </c>
      <c r="E38" s="14">
        <v>18</v>
      </c>
      <c r="F38" s="14">
        <f t="shared" si="7"/>
        <v>0.75</v>
      </c>
      <c r="G38" s="14">
        <v>2286</v>
      </c>
      <c r="H38" s="14">
        <v>7</v>
      </c>
      <c r="I38" s="14">
        <f t="shared" si="8"/>
        <v>0.29166666666666669</v>
      </c>
      <c r="J38" s="14">
        <v>853.44</v>
      </c>
      <c r="K38" s="14">
        <v>0</v>
      </c>
      <c r="L38" s="14">
        <f t="shared" si="9"/>
        <v>0</v>
      </c>
      <c r="M38" s="14">
        <v>0</v>
      </c>
      <c r="N38" s="14">
        <v>0</v>
      </c>
      <c r="O38" s="14">
        <f t="shared" si="10"/>
        <v>0</v>
      </c>
      <c r="P38" s="14">
        <v>0</v>
      </c>
      <c r="Q38" s="16">
        <f t="shared" si="11"/>
        <v>25</v>
      </c>
      <c r="R38" s="16">
        <f t="shared" si="12"/>
        <v>1.0416666666666667</v>
      </c>
      <c r="S38" s="17">
        <f t="shared" si="13"/>
        <v>3139.44</v>
      </c>
      <c r="T38" s="31"/>
      <c r="U38">
        <f>KG!X38</f>
        <v>24</v>
      </c>
      <c r="V38" s="80"/>
      <c r="W38" s="36">
        <v>38.3690492307692</v>
      </c>
      <c r="X38" s="36">
        <f t="shared" si="14"/>
        <v>37.327382564102535</v>
      </c>
      <c r="Y38" s="40">
        <f t="shared" si="15"/>
        <v>-0.9728513818416088</v>
      </c>
      <c r="AA38" s="36">
        <v>12.208333333333334</v>
      </c>
      <c r="AB38" s="36">
        <f t="shared" si="16"/>
        <v>4.5289855072463768E-2</v>
      </c>
      <c r="AC38" s="36">
        <f t="shared" si="17"/>
        <v>269.56</v>
      </c>
      <c r="AD38" s="76">
        <f>KG!AG38</f>
        <v>3048</v>
      </c>
      <c r="AE38" s="31">
        <f t="shared" si="18"/>
        <v>37211</v>
      </c>
    </row>
    <row r="39" spans="1:31">
      <c r="A39" s="12">
        <f>KG!A39</f>
        <v>35</v>
      </c>
      <c r="B39" s="42">
        <f>Бишкек!B39</f>
        <v>1104010</v>
      </c>
      <c r="C39" s="19">
        <f>Бишкек!C39</f>
        <v>13585</v>
      </c>
      <c r="D39" s="13" t="str">
        <f>Бишкек!D39</f>
        <v>Кофе MacCoffee Ingrd 3 in 1 Caramel 50*10*18 gr</v>
      </c>
      <c r="E39" s="14">
        <v>1</v>
      </c>
      <c r="F39" s="14">
        <f t="shared" si="7"/>
        <v>0.02</v>
      </c>
      <c r="G39" s="14">
        <v>152</v>
      </c>
      <c r="H39" s="14">
        <v>0</v>
      </c>
      <c r="I39" s="14">
        <f t="shared" si="8"/>
        <v>0</v>
      </c>
      <c r="J39" s="14">
        <v>0</v>
      </c>
      <c r="K39" s="14">
        <v>0</v>
      </c>
      <c r="L39" s="14">
        <f t="shared" si="9"/>
        <v>0</v>
      </c>
      <c r="M39" s="14">
        <v>0</v>
      </c>
      <c r="N39" s="14">
        <v>0</v>
      </c>
      <c r="O39" s="14">
        <f t="shared" si="10"/>
        <v>0</v>
      </c>
      <c r="P39" s="14">
        <v>0</v>
      </c>
      <c r="Q39" s="16">
        <f t="shared" si="11"/>
        <v>1</v>
      </c>
      <c r="R39" s="16">
        <f t="shared" si="12"/>
        <v>0.02</v>
      </c>
      <c r="S39" s="17">
        <f t="shared" si="13"/>
        <v>152</v>
      </c>
      <c r="T39" s="31"/>
      <c r="U39">
        <f>KG!X39</f>
        <v>50</v>
      </c>
      <c r="V39" s="80"/>
      <c r="W39" s="36">
        <v>39.3690492307692</v>
      </c>
      <c r="X39" s="36">
        <f t="shared" si="14"/>
        <v>39.349049230769197</v>
      </c>
      <c r="Y39" s="40">
        <f t="shared" si="15"/>
        <v>-0.99949198671568706</v>
      </c>
      <c r="AA39" s="36">
        <v>0</v>
      </c>
      <c r="AB39" s="36">
        <f t="shared" si="16"/>
        <v>8.6956521739130438E-4</v>
      </c>
      <c r="AC39" s="36">
        <f t="shared" si="17"/>
        <v>0</v>
      </c>
      <c r="AD39" s="76">
        <f>KG!AG39</f>
        <v>7600</v>
      </c>
      <c r="AE39" s="31">
        <f t="shared" si="18"/>
        <v>0</v>
      </c>
    </row>
    <row r="40" spans="1:31">
      <c r="A40" s="12">
        <f>KG!A40</f>
        <v>36</v>
      </c>
      <c r="B40" s="42">
        <f>Бишкек!B40</f>
        <v>0</v>
      </c>
      <c r="C40" s="19">
        <f>Бишкек!C40</f>
        <v>41106</v>
      </c>
      <c r="D40" s="13" t="str">
        <f>Бишкек!D40</f>
        <v>MacCoffee Ingrd 3 in 1 Caramel 50*10*18 gr OPP</v>
      </c>
      <c r="E40" s="14">
        <v>82</v>
      </c>
      <c r="F40" s="14">
        <f t="shared" si="7"/>
        <v>1.64</v>
      </c>
      <c r="G40" s="14">
        <v>12464</v>
      </c>
      <c r="H40" s="14">
        <v>37</v>
      </c>
      <c r="I40" s="14">
        <f t="shared" si="8"/>
        <v>0.74</v>
      </c>
      <c r="J40" s="14">
        <v>5496.32</v>
      </c>
      <c r="K40" s="14">
        <v>4</v>
      </c>
      <c r="L40" s="14">
        <f t="shared" si="9"/>
        <v>0.08</v>
      </c>
      <c r="M40" s="14">
        <v>577.6</v>
      </c>
      <c r="N40" s="14">
        <v>0</v>
      </c>
      <c r="O40" s="14">
        <f t="shared" si="10"/>
        <v>0</v>
      </c>
      <c r="P40" s="14">
        <v>0</v>
      </c>
      <c r="Q40" s="16">
        <f t="shared" si="11"/>
        <v>123</v>
      </c>
      <c r="R40" s="16">
        <f t="shared" si="12"/>
        <v>2.46</v>
      </c>
      <c r="S40" s="17">
        <f t="shared" si="13"/>
        <v>18537.919999999998</v>
      </c>
      <c r="T40" s="31"/>
      <c r="U40">
        <f>KG!X40</f>
        <v>50</v>
      </c>
      <c r="V40" s="80"/>
      <c r="W40" s="36">
        <v>40.3690492307692</v>
      </c>
      <c r="X40" s="36">
        <f t="shared" si="14"/>
        <v>37.909049230769199</v>
      </c>
      <c r="Y40" s="40">
        <f t="shared" si="15"/>
        <v>-0.93906222596580269</v>
      </c>
      <c r="AA40" s="36">
        <v>2.54</v>
      </c>
      <c r="AB40" s="36">
        <f t="shared" si="16"/>
        <v>0.10695652173913044</v>
      </c>
      <c r="AC40" s="36">
        <f t="shared" si="17"/>
        <v>23.747967479674795</v>
      </c>
      <c r="AD40" s="76">
        <f>KG!AG40</f>
        <v>7600</v>
      </c>
      <c r="AE40" s="31">
        <f t="shared" si="18"/>
        <v>19304</v>
      </c>
    </row>
    <row r="41" spans="1:31">
      <c r="A41" s="12">
        <f>KG!A41</f>
        <v>37</v>
      </c>
      <c r="B41" s="42">
        <f>Бишкек!B41</f>
        <v>1104501</v>
      </c>
      <c r="C41" s="19">
        <f>Бишкек!C41</f>
        <v>20468</v>
      </c>
      <c r="D41" s="13" t="str">
        <f>Бишкек!D41</f>
        <v>Кофе MacCoffee Latte al Caram 3in1 20*20*22gr</v>
      </c>
      <c r="E41" s="14">
        <v>14</v>
      </c>
      <c r="F41" s="14">
        <f t="shared" si="7"/>
        <v>0.7</v>
      </c>
      <c r="G41" s="14">
        <v>4900</v>
      </c>
      <c r="H41" s="14">
        <v>31</v>
      </c>
      <c r="I41" s="14">
        <f t="shared" si="8"/>
        <v>1.55</v>
      </c>
      <c r="J41" s="14">
        <v>10605</v>
      </c>
      <c r="K41" s="14">
        <v>6</v>
      </c>
      <c r="L41" s="14">
        <f t="shared" si="9"/>
        <v>0.3</v>
      </c>
      <c r="M41" s="14">
        <v>1995</v>
      </c>
      <c r="N41" s="14">
        <v>0</v>
      </c>
      <c r="O41" s="14">
        <f t="shared" si="10"/>
        <v>0</v>
      </c>
      <c r="P41" s="14">
        <v>0</v>
      </c>
      <c r="Q41" s="16">
        <f t="shared" si="11"/>
        <v>51</v>
      </c>
      <c r="R41" s="16">
        <f t="shared" si="12"/>
        <v>2.5499999999999998</v>
      </c>
      <c r="S41" s="17">
        <f t="shared" si="13"/>
        <v>17500</v>
      </c>
      <c r="T41" s="31"/>
      <c r="U41">
        <f>KG!X41</f>
        <v>20</v>
      </c>
      <c r="V41" s="80"/>
      <c r="W41" s="36">
        <v>41.3690492307692</v>
      </c>
      <c r="X41" s="36">
        <f t="shared" si="14"/>
        <v>38.819049230769203</v>
      </c>
      <c r="Y41" s="40">
        <f t="shared" si="15"/>
        <v>-0.93835971463169676</v>
      </c>
      <c r="AA41" s="36">
        <v>5.55</v>
      </c>
      <c r="AB41" s="36">
        <f t="shared" si="16"/>
        <v>0.1108695652173913</v>
      </c>
      <c r="AC41" s="36">
        <f t="shared" si="17"/>
        <v>50.058823529411761</v>
      </c>
      <c r="AD41" s="76">
        <f>KG!AG41</f>
        <v>7000</v>
      </c>
      <c r="AE41" s="31">
        <f t="shared" si="18"/>
        <v>38850</v>
      </c>
    </row>
    <row r="42" spans="1:31">
      <c r="A42" s="12">
        <f>KG!A42</f>
        <v>38</v>
      </c>
      <c r="B42" s="42">
        <f>Бишкек!B42</f>
        <v>1103030</v>
      </c>
      <c r="C42" s="19">
        <f>Бишкек!C42</f>
        <v>16822</v>
      </c>
      <c r="D42" s="13" t="str">
        <f>Бишкек!D42</f>
        <v>Кофе MacCoffee Light 2 in 1 24*20*12 gr Pouch</v>
      </c>
      <c r="E42" s="14">
        <v>5</v>
      </c>
      <c r="F42" s="14">
        <f t="shared" si="7"/>
        <v>0.20833333333333334</v>
      </c>
      <c r="G42" s="14">
        <v>1419.84</v>
      </c>
      <c r="H42" s="14">
        <v>29</v>
      </c>
      <c r="I42" s="14">
        <f t="shared" si="8"/>
        <v>1.2083333333333333</v>
      </c>
      <c r="J42" s="14">
        <v>8076.96</v>
      </c>
      <c r="K42" s="14">
        <v>3</v>
      </c>
      <c r="L42" s="14">
        <f t="shared" si="9"/>
        <v>0.125</v>
      </c>
      <c r="M42" s="14">
        <v>809.4</v>
      </c>
      <c r="N42" s="14">
        <v>0</v>
      </c>
      <c r="O42" s="14">
        <f t="shared" si="10"/>
        <v>0</v>
      </c>
      <c r="P42" s="14">
        <v>0</v>
      </c>
      <c r="Q42" s="16">
        <f t="shared" si="11"/>
        <v>37</v>
      </c>
      <c r="R42" s="16">
        <f t="shared" si="12"/>
        <v>1.5416666666666667</v>
      </c>
      <c r="S42" s="17">
        <f t="shared" si="13"/>
        <v>10306.199999999999</v>
      </c>
      <c r="T42" s="31"/>
      <c r="U42">
        <f>KG!X42</f>
        <v>24</v>
      </c>
      <c r="V42" s="80"/>
      <c r="W42" s="36">
        <v>42.3690492307692</v>
      </c>
      <c r="X42" s="36">
        <f t="shared" si="14"/>
        <v>40.827382564102535</v>
      </c>
      <c r="Y42" s="40">
        <f t="shared" si="15"/>
        <v>-0.9636133759275608</v>
      </c>
      <c r="AA42" s="36">
        <v>10.916666666666666</v>
      </c>
      <c r="AB42" s="36">
        <f t="shared" si="16"/>
        <v>6.7028985507246383E-2</v>
      </c>
      <c r="AC42" s="36">
        <f t="shared" si="17"/>
        <v>162.86486486486484</v>
      </c>
      <c r="AD42" s="76">
        <f>KG!AG42</f>
        <v>6816</v>
      </c>
      <c r="AE42" s="31">
        <f t="shared" si="18"/>
        <v>74408</v>
      </c>
    </row>
    <row r="43" spans="1:31">
      <c r="A43" s="12">
        <f>KG!A43</f>
        <v>39</v>
      </c>
      <c r="B43" s="42">
        <f>Бишкек!B43</f>
        <v>1102010</v>
      </c>
      <c r="C43" s="19">
        <f>Бишкек!C43</f>
        <v>13582</v>
      </c>
      <c r="D43" s="13" t="str">
        <f>Бишкек!D43</f>
        <v>Кофе MacCoffee Max Classic 3 in 1 20*20*16 gr</v>
      </c>
      <c r="E43" s="14">
        <v>25</v>
      </c>
      <c r="F43" s="14">
        <f t="shared" si="7"/>
        <v>1.25</v>
      </c>
      <c r="G43" s="14">
        <v>7100</v>
      </c>
      <c r="H43" s="14">
        <v>80</v>
      </c>
      <c r="I43" s="14">
        <f t="shared" si="8"/>
        <v>4</v>
      </c>
      <c r="J43" s="14">
        <v>22342.28</v>
      </c>
      <c r="K43" s="14">
        <v>19</v>
      </c>
      <c r="L43" s="14">
        <f t="shared" si="9"/>
        <v>0.95</v>
      </c>
      <c r="M43" s="14">
        <v>5126.2</v>
      </c>
      <c r="N43" s="14">
        <v>1</v>
      </c>
      <c r="O43" s="14">
        <f t="shared" si="10"/>
        <v>0.05</v>
      </c>
      <c r="P43" s="14">
        <v>284</v>
      </c>
      <c r="Q43" s="16">
        <f t="shared" si="11"/>
        <v>125</v>
      </c>
      <c r="R43" s="16">
        <f t="shared" si="12"/>
        <v>6.25</v>
      </c>
      <c r="S43" s="17">
        <f t="shared" si="13"/>
        <v>34852.479999999996</v>
      </c>
      <c r="T43" s="31"/>
      <c r="U43">
        <f>KG!X43</f>
        <v>20</v>
      </c>
      <c r="V43" s="80"/>
      <c r="W43" s="36">
        <v>43.3690492307692</v>
      </c>
      <c r="X43" s="36">
        <f t="shared" si="14"/>
        <v>37.1190492307692</v>
      </c>
      <c r="Y43" s="40">
        <f t="shared" si="15"/>
        <v>-0.8558880097476107</v>
      </c>
      <c r="AA43" s="36">
        <v>3.9</v>
      </c>
      <c r="AB43" s="36">
        <f t="shared" si="16"/>
        <v>0.27173913043478259</v>
      </c>
      <c r="AC43" s="36">
        <f t="shared" si="17"/>
        <v>14.352</v>
      </c>
      <c r="AD43" s="76">
        <f>KG!AG43</f>
        <v>5680</v>
      </c>
      <c r="AE43" s="31">
        <f t="shared" si="18"/>
        <v>22152</v>
      </c>
    </row>
    <row r="44" spans="1:31">
      <c r="A44" s="12">
        <f>KG!A44</f>
        <v>40</v>
      </c>
      <c r="B44" s="42">
        <f>Бишкек!B44</f>
        <v>1102020</v>
      </c>
      <c r="C44" s="19">
        <f>Бишкек!C44</f>
        <v>13583</v>
      </c>
      <c r="D44" s="13" t="str">
        <f>Бишкек!D44</f>
        <v>Кофе MacCoffee Max Strong 3 in 1 20*20*16 gr</v>
      </c>
      <c r="E44" s="14">
        <v>22</v>
      </c>
      <c r="F44" s="14">
        <f t="shared" si="7"/>
        <v>1.1000000000000001</v>
      </c>
      <c r="G44" s="14">
        <v>6248</v>
      </c>
      <c r="H44" s="14">
        <v>104</v>
      </c>
      <c r="I44" s="14">
        <f t="shared" si="8"/>
        <v>5.2</v>
      </c>
      <c r="J44" s="14">
        <v>29118.52</v>
      </c>
      <c r="K44" s="14">
        <v>13</v>
      </c>
      <c r="L44" s="14">
        <f t="shared" si="9"/>
        <v>0.65</v>
      </c>
      <c r="M44" s="14">
        <v>3507.4</v>
      </c>
      <c r="N44" s="14">
        <v>0</v>
      </c>
      <c r="O44" s="14">
        <f t="shared" si="10"/>
        <v>0</v>
      </c>
      <c r="P44" s="14">
        <v>0</v>
      </c>
      <c r="Q44" s="16">
        <f t="shared" si="11"/>
        <v>139</v>
      </c>
      <c r="R44" s="16">
        <f t="shared" si="12"/>
        <v>6.95</v>
      </c>
      <c r="S44" s="17">
        <f t="shared" si="13"/>
        <v>38873.920000000006</v>
      </c>
      <c r="T44" s="31"/>
      <c r="U44">
        <f>KG!X44</f>
        <v>20</v>
      </c>
      <c r="V44" s="80"/>
      <c r="W44" s="36">
        <v>44.3690492307692</v>
      </c>
      <c r="X44" s="36">
        <f t="shared" si="14"/>
        <v>37.419049230769197</v>
      </c>
      <c r="Y44" s="40">
        <f t="shared" si="15"/>
        <v>-0.84335927588053228</v>
      </c>
      <c r="AA44" s="36">
        <v>4.95</v>
      </c>
      <c r="AB44" s="36">
        <f t="shared" si="16"/>
        <v>0.30217391304347829</v>
      </c>
      <c r="AC44" s="36">
        <f t="shared" si="17"/>
        <v>16.381294964028775</v>
      </c>
      <c r="AD44" s="76">
        <f>KG!AG44</f>
        <v>5680</v>
      </c>
      <c r="AE44" s="31">
        <f t="shared" si="18"/>
        <v>28116</v>
      </c>
    </row>
    <row r="45" spans="1:31">
      <c r="A45" s="12">
        <f>KG!A45</f>
        <v>41</v>
      </c>
      <c r="B45" s="42">
        <f>Бишкек!B45</f>
        <v>1103010</v>
      </c>
      <c r="C45" s="19">
        <f>Бишкек!C45</f>
        <v>13584</v>
      </c>
      <c r="D45" s="13" t="str">
        <f>Бишкек!D45</f>
        <v>Кофе MacCoffee Strong 3 in 1 20*20*18 gr</v>
      </c>
      <c r="E45" s="14">
        <v>4</v>
      </c>
      <c r="F45" s="14">
        <f t="shared" si="7"/>
        <v>0.2</v>
      </c>
      <c r="G45" s="14">
        <v>1376</v>
      </c>
      <c r="H45" s="14">
        <v>32</v>
      </c>
      <c r="I45" s="14">
        <f t="shared" si="8"/>
        <v>1.6</v>
      </c>
      <c r="J45" s="14">
        <v>9472.64</v>
      </c>
      <c r="K45" s="14">
        <v>2</v>
      </c>
      <c r="L45" s="14">
        <f t="shared" si="9"/>
        <v>0.1</v>
      </c>
      <c r="M45" s="14">
        <v>577.6</v>
      </c>
      <c r="N45" s="14">
        <v>0</v>
      </c>
      <c r="O45" s="14">
        <f t="shared" si="10"/>
        <v>0</v>
      </c>
      <c r="P45" s="14">
        <v>0</v>
      </c>
      <c r="Q45" s="16">
        <f t="shared" si="11"/>
        <v>38</v>
      </c>
      <c r="R45" s="16">
        <f t="shared" si="12"/>
        <v>1.9</v>
      </c>
      <c r="S45" s="17">
        <f t="shared" si="13"/>
        <v>11426.24</v>
      </c>
      <c r="T45" s="31"/>
      <c r="U45">
        <f>KG!X45</f>
        <v>20</v>
      </c>
      <c r="V45" s="80"/>
      <c r="W45" s="36">
        <v>45.3690492307692</v>
      </c>
      <c r="X45" s="36">
        <f t="shared" si="14"/>
        <v>43.469049230769201</v>
      </c>
      <c r="Y45" s="40">
        <f t="shared" si="15"/>
        <v>-0.95812122951187118</v>
      </c>
      <c r="AA45" s="36">
        <v>20.355</v>
      </c>
      <c r="AB45" s="36">
        <f t="shared" si="16"/>
        <v>8.2608695652173908E-2</v>
      </c>
      <c r="AC45" s="36">
        <f t="shared" si="17"/>
        <v>246.40263157894739</v>
      </c>
      <c r="AD45" s="76">
        <f>KG!AG45</f>
        <v>6080</v>
      </c>
      <c r="AE45" s="31">
        <f t="shared" si="18"/>
        <v>123758.40000000001</v>
      </c>
    </row>
    <row r="46" spans="1:31">
      <c r="A46" s="12">
        <f>KG!A46</f>
        <v>42</v>
      </c>
      <c r="B46" s="42">
        <f>Бишкек!B46</f>
        <v>1101516</v>
      </c>
      <c r="C46" s="19">
        <f>Бишкек!C46</f>
        <v>14540</v>
      </c>
      <c r="D46" s="13" t="str">
        <f>Бишкек!D46</f>
        <v>Компл. 50 шт.МacCoffee Express 240 мл. (20*50 cup)</v>
      </c>
      <c r="E46" s="14">
        <v>0</v>
      </c>
      <c r="F46" s="14">
        <f t="shared" si="7"/>
        <v>0</v>
      </c>
      <c r="G46" s="14">
        <v>0</v>
      </c>
      <c r="H46" s="14">
        <v>0</v>
      </c>
      <c r="I46" s="14">
        <f t="shared" si="8"/>
        <v>0</v>
      </c>
      <c r="J46" s="14">
        <v>0</v>
      </c>
      <c r="K46" s="14">
        <v>0</v>
      </c>
      <c r="L46" s="14">
        <f t="shared" si="9"/>
        <v>0</v>
      </c>
      <c r="M46" s="14">
        <v>0</v>
      </c>
      <c r="N46" s="14">
        <v>0</v>
      </c>
      <c r="O46" s="14">
        <f t="shared" si="10"/>
        <v>0</v>
      </c>
      <c r="P46" s="14">
        <v>0</v>
      </c>
      <c r="Q46" s="16">
        <f t="shared" si="11"/>
        <v>0</v>
      </c>
      <c r="R46" s="16">
        <f t="shared" si="12"/>
        <v>0</v>
      </c>
      <c r="S46" s="17">
        <f t="shared" si="13"/>
        <v>0</v>
      </c>
      <c r="T46" s="31"/>
      <c r="U46">
        <f>KG!X46</f>
        <v>20</v>
      </c>
      <c r="V46" s="80"/>
      <c r="W46" s="36">
        <v>46.3690492307692</v>
      </c>
      <c r="X46" s="36">
        <f t="shared" si="14"/>
        <v>46.3690492307692</v>
      </c>
      <c r="Y46" s="40">
        <f t="shared" si="15"/>
        <v>-1</v>
      </c>
      <c r="AA46" s="36">
        <v>4.9000000000000004</v>
      </c>
      <c r="AB46" s="36">
        <f t="shared" si="16"/>
        <v>0</v>
      </c>
      <c r="AC46" s="36">
        <f t="shared" si="17"/>
        <v>0</v>
      </c>
      <c r="AD46" s="76">
        <f>KG!AG46</f>
        <v>7620</v>
      </c>
      <c r="AE46" s="31">
        <f t="shared" si="18"/>
        <v>37338</v>
      </c>
    </row>
    <row r="47" spans="1:31">
      <c r="A47" s="12">
        <f>KG!A47</f>
        <v>43</v>
      </c>
      <c r="B47" s="42">
        <f>Бишкек!B47</f>
        <v>1106015</v>
      </c>
      <c r="C47" s="19">
        <f>Бишкек!C47</f>
        <v>13589</v>
      </c>
      <c r="D47" s="13" t="str">
        <f>Бишкек!D47</f>
        <v>Чай MacTea 3 in 1 10*100*18 gr</v>
      </c>
      <c r="E47" s="14">
        <v>0</v>
      </c>
      <c r="F47" s="14">
        <f t="shared" si="7"/>
        <v>0</v>
      </c>
      <c r="G47" s="14">
        <v>0</v>
      </c>
      <c r="H47" s="14">
        <v>2</v>
      </c>
      <c r="I47" s="14">
        <f t="shared" si="8"/>
        <v>0.2</v>
      </c>
      <c r="J47" s="14">
        <v>3040</v>
      </c>
      <c r="K47" s="14">
        <v>0</v>
      </c>
      <c r="L47" s="14">
        <f t="shared" si="9"/>
        <v>0</v>
      </c>
      <c r="M47" s="14">
        <v>0</v>
      </c>
      <c r="N47" s="14">
        <v>0</v>
      </c>
      <c r="O47" s="14">
        <f t="shared" si="10"/>
        <v>0</v>
      </c>
      <c r="P47" s="14">
        <v>0</v>
      </c>
      <c r="Q47" s="16">
        <f t="shared" si="11"/>
        <v>2</v>
      </c>
      <c r="R47" s="16">
        <f t="shared" si="12"/>
        <v>0.2</v>
      </c>
      <c r="S47" s="17">
        <f t="shared" si="13"/>
        <v>3040</v>
      </c>
      <c r="T47" s="31"/>
      <c r="U47">
        <f>KG!X47</f>
        <v>10</v>
      </c>
      <c r="V47" s="80"/>
      <c r="W47" s="36">
        <v>47.3690492307692</v>
      </c>
      <c r="X47" s="36">
        <f t="shared" si="14"/>
        <v>47.169049230769197</v>
      </c>
      <c r="Y47" s="40">
        <f t="shared" si="15"/>
        <v>-0.99577783377019757</v>
      </c>
      <c r="AA47" s="36">
        <v>6.6</v>
      </c>
      <c r="AB47" s="36">
        <f t="shared" si="16"/>
        <v>8.6956521739130436E-3</v>
      </c>
      <c r="AC47" s="36">
        <f t="shared" si="17"/>
        <v>759</v>
      </c>
      <c r="AD47" s="76">
        <f>KG!AG47</f>
        <v>15200</v>
      </c>
      <c r="AE47" s="31">
        <f t="shared" si="18"/>
        <v>100320</v>
      </c>
    </row>
    <row r="48" spans="1:31">
      <c r="A48" s="12">
        <f>KG!A48</f>
        <v>44</v>
      </c>
      <c r="B48" s="42">
        <f>Бишкек!B48</f>
        <v>1106010</v>
      </c>
      <c r="C48" s="19">
        <f>Бишкек!C48</f>
        <v>13588</v>
      </c>
      <c r="D48" s="13" t="str">
        <f>Бишкек!D48</f>
        <v>Чай MacTea 3 in 1 50*20*18 gr</v>
      </c>
      <c r="E48" s="14">
        <v>34</v>
      </c>
      <c r="F48" s="14">
        <f t="shared" si="7"/>
        <v>0.68</v>
      </c>
      <c r="G48" s="14">
        <v>10336.15</v>
      </c>
      <c r="H48" s="14">
        <v>63</v>
      </c>
      <c r="I48" s="14">
        <f t="shared" si="8"/>
        <v>1.26</v>
      </c>
      <c r="J48" s="14">
        <v>19045.599999999999</v>
      </c>
      <c r="K48" s="14">
        <v>13</v>
      </c>
      <c r="L48" s="14">
        <f t="shared" si="9"/>
        <v>0.26</v>
      </c>
      <c r="M48" s="14">
        <v>3754.4</v>
      </c>
      <c r="N48" s="14">
        <v>15</v>
      </c>
      <c r="O48" s="14">
        <f t="shared" si="10"/>
        <v>0.3</v>
      </c>
      <c r="P48" s="14">
        <v>4560</v>
      </c>
      <c r="Q48" s="16">
        <f t="shared" si="11"/>
        <v>125</v>
      </c>
      <c r="R48" s="16">
        <f t="shared" si="12"/>
        <v>2.5</v>
      </c>
      <c r="S48" s="17">
        <f t="shared" si="13"/>
        <v>37696.15</v>
      </c>
      <c r="T48" s="31"/>
      <c r="U48">
        <f>KG!X48</f>
        <v>50</v>
      </c>
      <c r="V48" s="80"/>
      <c r="W48" s="36">
        <v>48.3690492307692</v>
      </c>
      <c r="X48" s="36">
        <f t="shared" si="14"/>
        <v>45.8690492307692</v>
      </c>
      <c r="Y48" s="40">
        <f t="shared" si="15"/>
        <v>-0.94831405537717983</v>
      </c>
      <c r="AA48" s="36">
        <v>11.76</v>
      </c>
      <c r="AB48" s="36">
        <f t="shared" si="16"/>
        <v>0.10869565217391304</v>
      </c>
      <c r="AC48" s="36">
        <f t="shared" si="17"/>
        <v>108.19200000000001</v>
      </c>
      <c r="AD48" s="76">
        <f>KG!AG48</f>
        <v>15200</v>
      </c>
      <c r="AE48" s="31">
        <f t="shared" si="18"/>
        <v>178752</v>
      </c>
    </row>
    <row r="49" spans="1:31" ht="13.5" customHeight="1">
      <c r="A49" s="12">
        <f>KG!A49</f>
        <v>45</v>
      </c>
      <c r="B49" s="42">
        <f>Бишкек!B49</f>
        <v>1106510</v>
      </c>
      <c r="C49" s="19">
        <f>Бишкек!C49</f>
        <v>13694</v>
      </c>
      <c r="D49" s="13" t="str">
        <f>Бишкек!D49</f>
        <v>Чай MacTea Blackcurrant 50*20* 16 gr-18 gr</v>
      </c>
      <c r="E49" s="14">
        <v>5.5</v>
      </c>
      <c r="F49" s="14">
        <f t="shared" si="7"/>
        <v>0.11</v>
      </c>
      <c r="G49" s="14">
        <v>1682.8</v>
      </c>
      <c r="H49" s="14">
        <v>10</v>
      </c>
      <c r="I49" s="14">
        <f t="shared" si="8"/>
        <v>0.2</v>
      </c>
      <c r="J49" s="14">
        <v>3018.72</v>
      </c>
      <c r="K49" s="14">
        <v>0</v>
      </c>
      <c r="L49" s="14">
        <f t="shared" si="9"/>
        <v>0</v>
      </c>
      <c r="M49" s="14">
        <v>0</v>
      </c>
      <c r="N49" s="14">
        <v>0</v>
      </c>
      <c r="O49" s="14">
        <f t="shared" si="10"/>
        <v>0</v>
      </c>
      <c r="P49" s="14">
        <v>0</v>
      </c>
      <c r="Q49" s="16">
        <f t="shared" si="11"/>
        <v>15.5</v>
      </c>
      <c r="R49" s="16">
        <f t="shared" si="12"/>
        <v>0.31</v>
      </c>
      <c r="S49" s="17">
        <f t="shared" si="13"/>
        <v>4701.5199999999995</v>
      </c>
      <c r="T49" s="31"/>
      <c r="U49">
        <f>KG!X49</f>
        <v>50</v>
      </c>
      <c r="V49" s="80"/>
      <c r="W49" s="36">
        <v>49.3690492307692</v>
      </c>
      <c r="X49" s="36">
        <f t="shared" si="14"/>
        <v>49.059049230769197</v>
      </c>
      <c r="Y49" s="40">
        <f t="shared" si="15"/>
        <v>-0.99372076220161853</v>
      </c>
      <c r="AA49" s="36">
        <v>3.75</v>
      </c>
      <c r="AB49" s="36">
        <f t="shared" si="16"/>
        <v>1.3478260869565217E-2</v>
      </c>
      <c r="AC49" s="36">
        <f t="shared" si="17"/>
        <v>278.22580645161293</v>
      </c>
      <c r="AD49" s="76">
        <f>KG!AG49</f>
        <v>15200</v>
      </c>
      <c r="AE49" s="31">
        <f t="shared" si="18"/>
        <v>57000</v>
      </c>
    </row>
    <row r="50" spans="1:31" ht="13.5" customHeight="1">
      <c r="A50" s="12">
        <f>KG!A50</f>
        <v>46</v>
      </c>
      <c r="B50" s="42">
        <f>Бишкек!B50</f>
        <v>1106520</v>
      </c>
      <c r="C50" s="19">
        <f>Бишкек!C50</f>
        <v>13590</v>
      </c>
      <c r="D50" s="13" t="str">
        <f>Бишкек!D50</f>
        <v>Чай MacTea Lemon 50*20*1 16 gr-18 gr</v>
      </c>
      <c r="E50" s="14">
        <v>3.9</v>
      </c>
      <c r="F50" s="14">
        <f t="shared" si="7"/>
        <v>7.8E-2</v>
      </c>
      <c r="G50" s="14">
        <v>1185.6600000000001</v>
      </c>
      <c r="H50" s="14">
        <v>18</v>
      </c>
      <c r="I50" s="14">
        <f t="shared" si="8"/>
        <v>0.36</v>
      </c>
      <c r="J50" s="14">
        <v>5450.72</v>
      </c>
      <c r="K50" s="14">
        <v>4</v>
      </c>
      <c r="L50" s="14">
        <f t="shared" si="9"/>
        <v>0.08</v>
      </c>
      <c r="M50" s="14">
        <v>1155.2</v>
      </c>
      <c r="N50" s="14">
        <v>0</v>
      </c>
      <c r="O50" s="14">
        <f t="shared" si="10"/>
        <v>0</v>
      </c>
      <c r="P50" s="14">
        <v>0</v>
      </c>
      <c r="Q50" s="16">
        <f t="shared" si="11"/>
        <v>25.9</v>
      </c>
      <c r="R50" s="16">
        <f t="shared" si="12"/>
        <v>0.51800000000000002</v>
      </c>
      <c r="S50" s="17">
        <f t="shared" si="13"/>
        <v>7791.58</v>
      </c>
      <c r="T50" s="31"/>
      <c r="U50">
        <f>KG!X50</f>
        <v>50</v>
      </c>
      <c r="V50" s="80"/>
      <c r="W50" s="36">
        <v>50.3690492307692</v>
      </c>
      <c r="X50" s="36">
        <f t="shared" si="14"/>
        <v>49.851049230769199</v>
      </c>
      <c r="Y50" s="40">
        <f t="shared" si="15"/>
        <v>-0.9897159067341782</v>
      </c>
      <c r="AA50" s="36">
        <v>5.1820000000000004</v>
      </c>
      <c r="AB50" s="36">
        <f t="shared" si="16"/>
        <v>2.2521739130434783E-2</v>
      </c>
      <c r="AC50" s="36">
        <f t="shared" si="17"/>
        <v>230.0888030888031</v>
      </c>
      <c r="AD50" s="76">
        <f>KG!AG50</f>
        <v>15200</v>
      </c>
      <c r="AE50" s="31">
        <f t="shared" si="18"/>
        <v>78766.400000000009</v>
      </c>
    </row>
    <row r="51" spans="1:31" ht="13.5" customHeight="1">
      <c r="A51" s="12">
        <f>KG!A51</f>
        <v>47</v>
      </c>
      <c r="B51" s="42">
        <f>Бишкек!B51</f>
        <v>1106530</v>
      </c>
      <c r="C51" s="19">
        <f>Бишкек!C51</f>
        <v>13591</v>
      </c>
      <c r="D51" s="13" t="str">
        <f>Бишкек!D51</f>
        <v>Чай MacTea Raspberry 50*20* 16 gr-18 gr</v>
      </c>
      <c r="E51" s="14">
        <v>4</v>
      </c>
      <c r="F51" s="14">
        <f t="shared" si="7"/>
        <v>0.08</v>
      </c>
      <c r="G51" s="14">
        <v>1216.06</v>
      </c>
      <c r="H51" s="14">
        <v>11</v>
      </c>
      <c r="I51" s="14">
        <f t="shared" si="8"/>
        <v>0.22</v>
      </c>
      <c r="J51" s="14">
        <v>3344</v>
      </c>
      <c r="K51" s="14">
        <v>0</v>
      </c>
      <c r="L51" s="14">
        <f t="shared" si="9"/>
        <v>0</v>
      </c>
      <c r="M51" s="14">
        <v>0</v>
      </c>
      <c r="N51" s="14">
        <v>0</v>
      </c>
      <c r="O51" s="14">
        <f t="shared" si="10"/>
        <v>0</v>
      </c>
      <c r="P51" s="14">
        <v>0</v>
      </c>
      <c r="Q51" s="16">
        <f t="shared" si="11"/>
        <v>15</v>
      </c>
      <c r="R51" s="16">
        <f t="shared" si="12"/>
        <v>0.3</v>
      </c>
      <c r="S51" s="17">
        <f t="shared" si="13"/>
        <v>4560.0599999999995</v>
      </c>
      <c r="T51" s="31"/>
      <c r="U51">
        <f>KG!X51</f>
        <v>50</v>
      </c>
      <c r="V51" s="80"/>
      <c r="W51" s="36">
        <v>51.3690492307692</v>
      </c>
      <c r="X51" s="36">
        <f t="shared" si="14"/>
        <v>51.069049230769203</v>
      </c>
      <c r="Y51" s="40">
        <f t="shared" si="15"/>
        <v>-0.99415990748335081</v>
      </c>
      <c r="AA51" s="36">
        <v>4.9000000000000004</v>
      </c>
      <c r="AB51" s="36">
        <f t="shared" si="16"/>
        <v>1.3043478260869565E-2</v>
      </c>
      <c r="AC51" s="36">
        <f t="shared" si="17"/>
        <v>375.66666666666674</v>
      </c>
      <c r="AD51" s="76">
        <f>KG!AG51</f>
        <v>15200</v>
      </c>
      <c r="AE51" s="31">
        <f t="shared" si="18"/>
        <v>74480</v>
      </c>
    </row>
    <row r="52" spans="1:31" ht="13.5" customHeight="1">
      <c r="A52" s="12">
        <f>KG!A52</f>
        <v>48</v>
      </c>
      <c r="B52" s="42">
        <f>Бишкек!B52</f>
        <v>1202085</v>
      </c>
      <c r="C52" s="19">
        <f>Бишкек!C52</f>
        <v>28578</v>
      </c>
      <c r="D52" s="13" t="str">
        <f>Бишкек!D52</f>
        <v>MacCoffee Gold 12*90 gr Jar RU</v>
      </c>
      <c r="E52" s="14">
        <v>0</v>
      </c>
      <c r="F52" s="14">
        <f t="shared" si="7"/>
        <v>0</v>
      </c>
      <c r="G52" s="14">
        <v>0</v>
      </c>
      <c r="H52" s="14">
        <v>32</v>
      </c>
      <c r="I52" s="14">
        <f t="shared" si="8"/>
        <v>2.6666666666666665</v>
      </c>
      <c r="J52" s="14">
        <v>11628.9</v>
      </c>
      <c r="K52" s="14">
        <v>32</v>
      </c>
      <c r="L52" s="14">
        <f t="shared" si="9"/>
        <v>2.6666666666666665</v>
      </c>
      <c r="M52" s="14">
        <v>10920.8</v>
      </c>
      <c r="N52" s="14">
        <v>0</v>
      </c>
      <c r="O52" s="14">
        <f t="shared" si="10"/>
        <v>0</v>
      </c>
      <c r="P52" s="14">
        <v>0</v>
      </c>
      <c r="Q52" s="16">
        <f t="shared" si="11"/>
        <v>64</v>
      </c>
      <c r="R52" s="16">
        <f t="shared" si="12"/>
        <v>5.333333333333333</v>
      </c>
      <c r="S52" s="17">
        <f t="shared" si="13"/>
        <v>22549.699999999997</v>
      </c>
      <c r="T52" s="31"/>
      <c r="U52">
        <f>KG!X52</f>
        <v>12</v>
      </c>
      <c r="V52" s="80"/>
      <c r="W52" s="36">
        <v>52.3690492307692</v>
      </c>
      <c r="X52" s="36">
        <f t="shared" si="14"/>
        <v>47.035715897435864</v>
      </c>
      <c r="Y52" s="40">
        <f t="shared" si="15"/>
        <v>-0.89815867555984275</v>
      </c>
      <c r="AA52" s="36">
        <v>12.833333333333334</v>
      </c>
      <c r="AB52" s="36">
        <f t="shared" si="16"/>
        <v>0.23188405797101447</v>
      </c>
      <c r="AC52" s="36">
        <f t="shared" si="17"/>
        <v>55.343750000000007</v>
      </c>
      <c r="AD52" s="76">
        <f>KG!AG52</f>
        <v>4380</v>
      </c>
      <c r="AE52" s="31">
        <f t="shared" si="18"/>
        <v>56210</v>
      </c>
    </row>
    <row r="53" spans="1:31" ht="13.5" customHeight="1">
      <c r="A53" s="12">
        <f>KG!A53</f>
        <v>49</v>
      </c>
      <c r="B53" s="42">
        <f>Бишкек!B53</f>
        <v>1202235</v>
      </c>
      <c r="C53" s="19">
        <f>Бишкек!C53</f>
        <v>28579</v>
      </c>
      <c r="D53" s="13" t="str">
        <f>Бишкек!D53</f>
        <v>MacCoffee Arabica 12*90 gr Jar RU</v>
      </c>
      <c r="E53" s="14">
        <v>0</v>
      </c>
      <c r="F53" s="14">
        <f t="shared" si="7"/>
        <v>0</v>
      </c>
      <c r="G53" s="14">
        <v>0</v>
      </c>
      <c r="H53" s="14">
        <v>33</v>
      </c>
      <c r="I53" s="14">
        <f t="shared" si="8"/>
        <v>2.75</v>
      </c>
      <c r="J53" s="14">
        <v>11789.5</v>
      </c>
      <c r="K53" s="14">
        <v>12</v>
      </c>
      <c r="L53" s="14">
        <f t="shared" si="9"/>
        <v>1</v>
      </c>
      <c r="M53" s="14">
        <v>4161</v>
      </c>
      <c r="N53" s="14">
        <v>0</v>
      </c>
      <c r="O53" s="14">
        <f t="shared" si="10"/>
        <v>0</v>
      </c>
      <c r="P53" s="14">
        <v>0</v>
      </c>
      <c r="Q53" s="16">
        <f t="shared" si="11"/>
        <v>45</v>
      </c>
      <c r="R53" s="16">
        <f t="shared" si="12"/>
        <v>3.75</v>
      </c>
      <c r="S53" s="17">
        <f t="shared" si="13"/>
        <v>15950.5</v>
      </c>
      <c r="T53" s="31"/>
      <c r="U53">
        <f>KG!X53</f>
        <v>12</v>
      </c>
      <c r="V53" s="80"/>
      <c r="W53" s="36">
        <v>53.3690492307692</v>
      </c>
      <c r="X53" s="36">
        <f t="shared" si="14"/>
        <v>49.6190492307692</v>
      </c>
      <c r="Y53" s="40">
        <f t="shared" si="15"/>
        <v>-0.92973455487683698</v>
      </c>
      <c r="AA53" s="36">
        <v>8.8333333333333339</v>
      </c>
      <c r="AB53" s="36">
        <f t="shared" si="16"/>
        <v>0.16304347826086957</v>
      </c>
      <c r="AC53" s="36">
        <f t="shared" si="17"/>
        <v>54.177777777777777</v>
      </c>
      <c r="AD53" s="76">
        <f>KG!AG53</f>
        <v>4380</v>
      </c>
      <c r="AE53" s="31">
        <f t="shared" si="18"/>
        <v>38690</v>
      </c>
    </row>
    <row r="54" spans="1:31" ht="13.5" customHeight="1">
      <c r="A54" s="12">
        <f>KG!A54</f>
        <v>50</v>
      </c>
      <c r="B54" s="42">
        <f>Бишкек!B54</f>
        <v>1202090</v>
      </c>
      <c r="C54" s="19">
        <f>Бишкек!C54</f>
        <v>33100</v>
      </c>
      <c r="D54" s="13" t="str">
        <f>Бишкек!D54</f>
        <v>MacCoffee Gold Stick 12*30*1,8 gr</v>
      </c>
      <c r="E54" s="14">
        <v>63</v>
      </c>
      <c r="F54" s="14">
        <f t="shared" si="7"/>
        <v>5.25</v>
      </c>
      <c r="G54" s="14">
        <v>23625</v>
      </c>
      <c r="H54" s="14">
        <v>59</v>
      </c>
      <c r="I54" s="14">
        <f t="shared" si="8"/>
        <v>4.916666666666667</v>
      </c>
      <c r="J54" s="14">
        <v>21941.25</v>
      </c>
      <c r="K54" s="14">
        <v>0</v>
      </c>
      <c r="L54" s="14">
        <f t="shared" si="9"/>
        <v>0</v>
      </c>
      <c r="M54" s="14">
        <v>0</v>
      </c>
      <c r="N54" s="14">
        <v>1</v>
      </c>
      <c r="O54" s="14">
        <f t="shared" si="10"/>
        <v>8.3333333333333329E-2</v>
      </c>
      <c r="P54" s="14">
        <v>375</v>
      </c>
      <c r="Q54" s="16">
        <f t="shared" si="11"/>
        <v>123</v>
      </c>
      <c r="R54" s="16">
        <f t="shared" si="12"/>
        <v>10.25</v>
      </c>
      <c r="S54" s="17">
        <f t="shared" si="13"/>
        <v>45941.25</v>
      </c>
      <c r="T54" s="31"/>
      <c r="U54">
        <f>KG!X54</f>
        <v>12</v>
      </c>
      <c r="V54" s="80"/>
      <c r="W54" s="36">
        <v>54.3690492307692</v>
      </c>
      <c r="X54" s="36">
        <f t="shared" si="14"/>
        <v>44.1190492307692</v>
      </c>
      <c r="Y54" s="40">
        <f t="shared" si="15"/>
        <v>-0.81147362065328899</v>
      </c>
      <c r="AA54" s="36">
        <v>13.833333333333334</v>
      </c>
      <c r="AB54" s="36">
        <f t="shared" si="16"/>
        <v>0.44565217391304346</v>
      </c>
      <c r="AC54" s="36">
        <f t="shared" si="17"/>
        <v>31.040650406504067</v>
      </c>
      <c r="AD54" s="76">
        <f>KG!AG54</f>
        <v>4500</v>
      </c>
      <c r="AE54" s="31">
        <f t="shared" si="18"/>
        <v>62250</v>
      </c>
    </row>
    <row r="55" spans="1:31" ht="13.5" customHeight="1">
      <c r="A55" s="12">
        <f>KG!A55</f>
        <v>51</v>
      </c>
      <c r="B55" s="42">
        <f>Бишкек!B55</f>
        <v>1103760</v>
      </c>
      <c r="C55" s="19">
        <f>Бишкек!C55</f>
        <v>34535</v>
      </c>
      <c r="D55" s="13" t="str">
        <f>Бишкек!D55</f>
        <v>MacCoffee Di Torino Salted Caramel 20*20*25,5 gr</v>
      </c>
      <c r="E55" s="14">
        <v>-1</v>
      </c>
      <c r="F55" s="14">
        <f t="shared" si="7"/>
        <v>-0.05</v>
      </c>
      <c r="G55" s="14">
        <v>-432.4</v>
      </c>
      <c r="H55" s="14">
        <v>51</v>
      </c>
      <c r="I55" s="14">
        <f t="shared" si="8"/>
        <v>2.5499999999999998</v>
      </c>
      <c r="J55" s="14">
        <v>21890.959999999999</v>
      </c>
      <c r="K55" s="14">
        <v>4</v>
      </c>
      <c r="L55" s="14">
        <f t="shared" si="9"/>
        <v>0.2</v>
      </c>
      <c r="M55" s="14">
        <v>1614.48</v>
      </c>
      <c r="N55" s="14">
        <v>0</v>
      </c>
      <c r="O55" s="14">
        <f t="shared" si="10"/>
        <v>0</v>
      </c>
      <c r="P55" s="14">
        <v>0</v>
      </c>
      <c r="Q55" s="16">
        <f t="shared" si="11"/>
        <v>54</v>
      </c>
      <c r="R55" s="16">
        <f t="shared" si="12"/>
        <v>2.7</v>
      </c>
      <c r="S55" s="17">
        <f t="shared" si="13"/>
        <v>23073.039999999997</v>
      </c>
      <c r="T55" s="31"/>
      <c r="U55">
        <f>KG!X55</f>
        <v>20</v>
      </c>
      <c r="V55" s="80"/>
      <c r="W55" s="36">
        <v>55.3690492307692</v>
      </c>
      <c r="X55" s="36">
        <f t="shared" si="14"/>
        <v>52.669049230769197</v>
      </c>
      <c r="Y55" s="40">
        <f t="shared" si="15"/>
        <v>-0.95123629468971305</v>
      </c>
      <c r="AA55" s="36">
        <v>48.9</v>
      </c>
      <c r="AB55" s="36">
        <f t="shared" si="16"/>
        <v>0.11739130434782609</v>
      </c>
      <c r="AC55" s="36">
        <f t="shared" si="17"/>
        <v>416.55555555555554</v>
      </c>
      <c r="AD55" s="76">
        <f>KG!AG55</f>
        <v>8680</v>
      </c>
      <c r="AE55" s="31">
        <f t="shared" si="18"/>
        <v>424452</v>
      </c>
    </row>
    <row r="56" spans="1:31" ht="13.5" customHeight="1">
      <c r="A56" s="12">
        <f>KG!A56</f>
        <v>52</v>
      </c>
      <c r="B56" s="42">
        <f>Бишкек!B56</f>
        <v>1101520</v>
      </c>
      <c r="C56" s="19">
        <f>Бишкек!C56</f>
        <v>13686</v>
      </c>
      <c r="D56" s="13" t="str">
        <f>Бишкек!D56</f>
        <v>MacCoffee Milk Coffee Drink Original 24*240 ml</v>
      </c>
      <c r="E56" s="14">
        <v>0</v>
      </c>
      <c r="F56" s="14">
        <f t="shared" si="7"/>
        <v>0</v>
      </c>
      <c r="G56" s="14">
        <v>0</v>
      </c>
      <c r="H56" s="14">
        <v>0</v>
      </c>
      <c r="I56" s="14">
        <f t="shared" si="8"/>
        <v>0</v>
      </c>
      <c r="J56" s="14">
        <v>0</v>
      </c>
      <c r="K56" s="14">
        <v>0</v>
      </c>
      <c r="L56" s="14">
        <f t="shared" si="9"/>
        <v>0</v>
      </c>
      <c r="M56" s="14">
        <v>0</v>
      </c>
      <c r="N56" s="14">
        <v>0</v>
      </c>
      <c r="O56" s="14">
        <f t="shared" si="10"/>
        <v>0</v>
      </c>
      <c r="P56" s="14">
        <v>0</v>
      </c>
      <c r="Q56" s="16">
        <f t="shared" si="11"/>
        <v>0</v>
      </c>
      <c r="R56" s="16">
        <f t="shared" si="12"/>
        <v>0</v>
      </c>
      <c r="S56" s="17">
        <f t="shared" si="13"/>
        <v>0</v>
      </c>
      <c r="T56" s="31"/>
      <c r="U56">
        <f>KG!X56</f>
        <v>24</v>
      </c>
      <c r="V56" s="80"/>
      <c r="W56" s="36">
        <v>56.3690492307692</v>
      </c>
      <c r="X56" s="36">
        <f t="shared" si="14"/>
        <v>56.3690492307692</v>
      </c>
      <c r="Y56" s="40">
        <f t="shared" si="15"/>
        <v>-1</v>
      </c>
      <c r="AA56" s="36">
        <v>0</v>
      </c>
      <c r="AB56" s="36">
        <f t="shared" si="16"/>
        <v>0</v>
      </c>
      <c r="AC56" s="36">
        <f t="shared" si="17"/>
        <v>0</v>
      </c>
      <c r="AD56" s="76">
        <f>KG!AG56</f>
        <v>2856</v>
      </c>
      <c r="AE56" s="31">
        <f t="shared" si="18"/>
        <v>0</v>
      </c>
    </row>
    <row r="57" spans="1:31" ht="13.5" customHeight="1">
      <c r="A57" s="12">
        <f>KG!A57</f>
        <v>53</v>
      </c>
      <c r="B57" s="42" t="str">
        <f>Бишкек!B57</f>
        <v xml:space="preserve">12024001   </v>
      </c>
      <c r="C57" s="19">
        <f>Бишкек!C57</f>
        <v>39257</v>
      </c>
      <c r="D57" s="13" t="str">
        <f>Бишкек!D57</f>
        <v>MacCoffee DiTorino Espresso 10*70 gr Pouch</v>
      </c>
      <c r="E57" s="14">
        <v>0</v>
      </c>
      <c r="F57" s="14">
        <f t="shared" si="7"/>
        <v>0</v>
      </c>
      <c r="G57" s="14">
        <v>0</v>
      </c>
      <c r="H57" s="14">
        <v>12</v>
      </c>
      <c r="I57" s="14">
        <f t="shared" si="8"/>
        <v>1.2</v>
      </c>
      <c r="J57" s="14">
        <v>3368.24</v>
      </c>
      <c r="K57" s="14">
        <v>0</v>
      </c>
      <c r="L57" s="14">
        <f t="shared" si="9"/>
        <v>0</v>
      </c>
      <c r="M57" s="14">
        <v>0</v>
      </c>
      <c r="N57" s="14">
        <v>0</v>
      </c>
      <c r="O57" s="14">
        <f t="shared" si="10"/>
        <v>0</v>
      </c>
      <c r="P57" s="14">
        <v>0</v>
      </c>
      <c r="Q57" s="16">
        <f t="shared" si="11"/>
        <v>12</v>
      </c>
      <c r="R57" s="16">
        <f t="shared" si="12"/>
        <v>1.2</v>
      </c>
      <c r="S57" s="17">
        <f t="shared" si="13"/>
        <v>3368.24</v>
      </c>
      <c r="T57" s="31"/>
      <c r="U57">
        <f>KG!X57</f>
        <v>10</v>
      </c>
      <c r="V57" s="80"/>
      <c r="W57" s="36">
        <v>57.3690492307692</v>
      </c>
      <c r="X57" s="36">
        <f t="shared" si="14"/>
        <v>56.169049230769197</v>
      </c>
      <c r="Y57" s="40">
        <f t="shared" si="15"/>
        <v>-0.97908279784848873</v>
      </c>
      <c r="AA57" s="36">
        <v>15.8</v>
      </c>
      <c r="AB57" s="36">
        <f t="shared" si="16"/>
        <v>5.2173913043478258E-2</v>
      </c>
      <c r="AC57" s="36">
        <f t="shared" si="17"/>
        <v>302.83333333333337</v>
      </c>
      <c r="AD57" s="76">
        <f>KG!AG57</f>
        <v>2840</v>
      </c>
      <c r="AE57" s="31">
        <f t="shared" si="18"/>
        <v>44872</v>
      </c>
    </row>
    <row r="58" spans="1:31" ht="13.5" customHeight="1">
      <c r="A58" s="12">
        <f>KG!A58</f>
        <v>54</v>
      </c>
      <c r="B58" s="42">
        <f>Бишкек!B58</f>
        <v>12024002</v>
      </c>
      <c r="C58" s="19">
        <f>Бишкек!C58</f>
        <v>39258</v>
      </c>
      <c r="D58" s="13" t="str">
        <f>Бишкек!D58</f>
        <v>MacCoffee DiTorino Espresso 6*90 gr Jar</v>
      </c>
      <c r="E58" s="14">
        <v>0</v>
      </c>
      <c r="F58" s="14">
        <f t="shared" si="7"/>
        <v>0</v>
      </c>
      <c r="G58" s="14">
        <v>0</v>
      </c>
      <c r="H58" s="14">
        <v>17</v>
      </c>
      <c r="I58" s="14">
        <f t="shared" si="8"/>
        <v>2.8333333333333335</v>
      </c>
      <c r="J58" s="14">
        <v>6205</v>
      </c>
      <c r="K58" s="14">
        <v>22</v>
      </c>
      <c r="L58" s="14">
        <f t="shared" si="9"/>
        <v>3.6666666666666665</v>
      </c>
      <c r="M58" s="14">
        <v>7467.9</v>
      </c>
      <c r="N58" s="14">
        <v>0</v>
      </c>
      <c r="O58" s="14">
        <f t="shared" si="10"/>
        <v>0</v>
      </c>
      <c r="P58" s="14">
        <v>0</v>
      </c>
      <c r="Q58" s="16">
        <f t="shared" si="11"/>
        <v>39</v>
      </c>
      <c r="R58" s="16">
        <f t="shared" si="12"/>
        <v>6.5</v>
      </c>
      <c r="S58" s="17">
        <f t="shared" si="13"/>
        <v>13672.9</v>
      </c>
      <c r="T58" s="31"/>
      <c r="U58">
        <f>KG!X58</f>
        <v>6</v>
      </c>
      <c r="V58" s="80"/>
      <c r="W58" s="36">
        <v>58.3690492307692</v>
      </c>
      <c r="X58" s="36">
        <f t="shared" si="14"/>
        <v>51.8690492307692</v>
      </c>
      <c r="Y58" s="40">
        <f t="shared" si="15"/>
        <v>-0.88863961147796922</v>
      </c>
      <c r="AA58" s="36">
        <v>16.5</v>
      </c>
      <c r="AB58" s="36">
        <f t="shared" si="16"/>
        <v>0.28260869565217389</v>
      </c>
      <c r="AC58" s="36">
        <f t="shared" si="17"/>
        <v>58.384615384615387</v>
      </c>
      <c r="AD58" s="76">
        <f>KG!AG58</f>
        <v>2190</v>
      </c>
      <c r="AE58" s="31">
        <f t="shared" si="18"/>
        <v>36135</v>
      </c>
    </row>
    <row r="59" spans="1:31">
      <c r="A59" s="135" t="s">
        <v>15</v>
      </c>
      <c r="B59" s="126"/>
      <c r="C59" s="126"/>
      <c r="D59" s="126"/>
      <c r="E59" s="21">
        <f>SUM(E5:E58)</f>
        <v>2042.3</v>
      </c>
      <c r="F59" s="21">
        <f t="shared" ref="F59:S59" si="19">SUM(F5:F58)</f>
        <v>95.571380952380949</v>
      </c>
      <c r="G59" s="21">
        <f t="shared" si="19"/>
        <v>572321.87000000023</v>
      </c>
      <c r="H59" s="21">
        <f t="shared" si="19"/>
        <v>4013</v>
      </c>
      <c r="I59" s="21">
        <f t="shared" si="19"/>
        <v>207.93595238095236</v>
      </c>
      <c r="J59" s="21">
        <f t="shared" si="19"/>
        <v>1483244.0499999998</v>
      </c>
      <c r="K59" s="21">
        <f t="shared" si="19"/>
        <v>2372</v>
      </c>
      <c r="L59" s="21">
        <f t="shared" si="19"/>
        <v>84.774285714285725</v>
      </c>
      <c r="M59" s="21">
        <f t="shared" si="19"/>
        <v>867909.49</v>
      </c>
      <c r="N59" s="21">
        <f t="shared" si="19"/>
        <v>78</v>
      </c>
      <c r="O59" s="21">
        <f t="shared" si="19"/>
        <v>3.5333333333333332</v>
      </c>
      <c r="P59" s="21">
        <f t="shared" si="19"/>
        <v>31419</v>
      </c>
      <c r="Q59" s="21">
        <f t="shared" si="19"/>
        <v>8505.2999999999993</v>
      </c>
      <c r="R59" s="21">
        <f t="shared" si="19"/>
        <v>391.81495238095226</v>
      </c>
      <c r="S59" s="21">
        <f t="shared" si="19"/>
        <v>2954894.4100000011</v>
      </c>
      <c r="W59" s="41">
        <f>SUM(W5:W51)</f>
        <v>1333.3453138461521</v>
      </c>
      <c r="X59" s="41">
        <f>SUM(X5:X51)</f>
        <v>971.26369479853361</v>
      </c>
      <c r="Y59" s="64">
        <f>R59/W59*100%</f>
        <v>0.29385857385340597</v>
      </c>
      <c r="AA59" s="44">
        <f>SUM(AA5:AA58)</f>
        <v>728.70409523809531</v>
      </c>
      <c r="AB59" s="44">
        <f>SUM(AB5:AB58)</f>
        <v>17.035432712215325</v>
      </c>
      <c r="AC59" s="44">
        <f>AA59/AB59</f>
        <v>42.775790175002427</v>
      </c>
    </row>
    <row r="60" spans="1:31">
      <c r="A60" s="127" t="s">
        <v>16</v>
      </c>
      <c r="B60" s="128"/>
      <c r="C60" s="128"/>
      <c r="D60" s="128"/>
      <c r="E60" s="22"/>
      <c r="F60" s="23"/>
      <c r="G60" s="88">
        <v>725000</v>
      </c>
      <c r="H60" s="25"/>
      <c r="I60" s="25"/>
      <c r="J60" s="24">
        <v>1936750</v>
      </c>
      <c r="K60" s="25"/>
      <c r="L60" s="25"/>
      <c r="M60" s="24">
        <v>1035637</v>
      </c>
      <c r="N60" s="25"/>
      <c r="O60" s="25"/>
      <c r="P60" s="24">
        <v>25000</v>
      </c>
      <c r="Q60" s="25">
        <f>E60+H60+K60+N60</f>
        <v>0</v>
      </c>
      <c r="R60" s="25"/>
      <c r="S60" s="24">
        <f>G60+J60+M60+P60</f>
        <v>3722387</v>
      </c>
      <c r="U60" s="18"/>
    </row>
    <row r="61" spans="1:31">
      <c r="A61" s="129" t="s">
        <v>14</v>
      </c>
      <c r="B61" s="130"/>
      <c r="C61" s="130"/>
      <c r="D61" s="130"/>
      <c r="E61" s="26">
        <f t="shared" ref="E61:S61" si="20">IF(E60&gt;0,E59/E60,0)</f>
        <v>0</v>
      </c>
      <c r="F61" s="27"/>
      <c r="G61" s="28">
        <f t="shared" si="20"/>
        <v>0.78940947586206933</v>
      </c>
      <c r="H61" s="27">
        <f t="shared" si="20"/>
        <v>0</v>
      </c>
      <c r="I61" s="27"/>
      <c r="J61" s="28">
        <f t="shared" si="20"/>
        <v>0.76584177100813211</v>
      </c>
      <c r="K61" s="27">
        <f t="shared" si="20"/>
        <v>0</v>
      </c>
      <c r="L61" s="27"/>
      <c r="M61" s="28">
        <f t="shared" si="20"/>
        <v>0.83804411198132167</v>
      </c>
      <c r="N61" s="27">
        <f t="shared" si="20"/>
        <v>0</v>
      </c>
      <c r="O61" s="27"/>
      <c r="P61" s="28">
        <f t="shared" si="20"/>
        <v>1.2567600000000001</v>
      </c>
      <c r="Q61" s="29">
        <f t="shared" si="20"/>
        <v>0</v>
      </c>
      <c r="R61" s="29"/>
      <c r="S61" s="30">
        <f t="shared" si="20"/>
        <v>0.79381708833605991</v>
      </c>
      <c r="U61" s="18"/>
    </row>
    <row r="62" spans="1:31">
      <c r="U62" s="1"/>
      <c r="W62" s="77"/>
    </row>
    <row r="63" spans="1:31">
      <c r="E63" s="31"/>
      <c r="F63" s="31"/>
      <c r="H63" s="31"/>
      <c r="I63" s="31"/>
      <c r="J63" s="31"/>
      <c r="K63" s="31"/>
      <c r="L63" s="31"/>
      <c r="N63" s="31"/>
      <c r="O63" s="31"/>
      <c r="U63" s="1"/>
    </row>
    <row r="64" spans="1:31"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S64" s="31"/>
    </row>
    <row r="65" spans="10:16">
      <c r="J65" s="31"/>
      <c r="K65" s="31"/>
      <c r="L65" s="31"/>
      <c r="M65" s="31"/>
      <c r="N65" s="31"/>
      <c r="O65" s="31"/>
      <c r="P65" s="31"/>
    </row>
  </sheetData>
  <autoFilter ref="A4:AE61"/>
  <mergeCells count="8">
    <mergeCell ref="N3:P3"/>
    <mergeCell ref="Q3:S3"/>
    <mergeCell ref="A59:D59"/>
    <mergeCell ref="A60:D60"/>
    <mergeCell ref="A61:D61"/>
    <mergeCell ref="E3:G3"/>
    <mergeCell ref="H3:J3"/>
    <mergeCell ref="K3:M3"/>
  </mergeCells>
  <conditionalFormatting sqref="C1:C1048576">
    <cfRule type="duplicateValues" dxfId="71" priority="28"/>
  </conditionalFormatting>
  <conditionalFormatting sqref="B1:B1048576">
    <cfRule type="duplicateValues" dxfId="70" priority="24"/>
  </conditionalFormatting>
  <conditionalFormatting sqref="Y5:Y58">
    <cfRule type="cellIs" dxfId="69" priority="19" operator="lessThan">
      <formula>0.2</formula>
    </cfRule>
    <cfRule type="cellIs" dxfId="68" priority="20" operator="lessThan">
      <formula>0.2</formula>
    </cfRule>
    <cfRule type="cellIs" dxfId="67" priority="21" operator="lessThan">
      <formula>0.7</formula>
    </cfRule>
  </conditionalFormatting>
  <conditionalFormatting sqref="Y5:Y58">
    <cfRule type="cellIs" dxfId="66" priority="17" operator="greaterThan">
      <formula>$AD$1</formula>
    </cfRule>
    <cfRule type="cellIs" dxfId="65" priority="18" operator="greaterThan">
      <formula>$AD$1</formula>
    </cfRule>
  </conditionalFormatting>
  <conditionalFormatting sqref="Y59">
    <cfRule type="cellIs" dxfId="64" priority="11" operator="lessThan">
      <formula>0.2</formula>
    </cfRule>
    <cfRule type="cellIs" dxfId="63" priority="12" operator="lessThan">
      <formula>0.2</formula>
    </cfRule>
    <cfRule type="cellIs" dxfId="62" priority="13" operator="lessThan">
      <formula>0.7</formula>
    </cfRule>
  </conditionalFormatting>
  <conditionalFormatting sqref="Y59">
    <cfRule type="cellIs" dxfId="61" priority="9" operator="greaterThan">
      <formula>$AD$1</formula>
    </cfRule>
    <cfRule type="cellIs" dxfId="60" priority="10" operator="greaterThan">
      <formula>$AD$1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zoomScale="70" zoomScaleNormal="70" workbookViewId="0">
      <pane xSplit="13" ySplit="16" topLeftCell="N34" activePane="bottomRight" state="frozen"/>
      <selection pane="topRight" activeCell="N1" sqref="N1"/>
      <selection pane="bottomLeft" activeCell="A19" sqref="A19"/>
      <selection pane="bottomRight" activeCell="Q60" sqref="Q60"/>
    </sheetView>
  </sheetViews>
  <sheetFormatPr defaultRowHeight="15"/>
  <cols>
    <col min="1" max="1" width="6.7109375" bestFit="1" customWidth="1"/>
    <col min="2" max="2" width="10" customWidth="1"/>
    <col min="3" max="3" width="9.140625" customWidth="1"/>
    <col min="4" max="4" width="58.5703125" customWidth="1"/>
    <col min="5" max="5" width="9.28515625" bestFit="1" customWidth="1"/>
    <col min="6" max="6" width="9.28515625" customWidth="1"/>
    <col min="7" max="7" width="10.140625" bestFit="1" customWidth="1"/>
    <col min="8" max="8" width="9.28515625" bestFit="1" customWidth="1"/>
    <col min="9" max="9" width="9.28515625" customWidth="1"/>
    <col min="10" max="10" width="11.140625" customWidth="1"/>
    <col min="11" max="11" width="9.28515625" bestFit="1" customWidth="1"/>
    <col min="12" max="12" width="9.28515625" customWidth="1"/>
    <col min="13" max="13" width="11.42578125" customWidth="1"/>
    <col min="14" max="14" width="9.28515625" bestFit="1" customWidth="1"/>
    <col min="15" max="15" width="9.28515625" customWidth="1"/>
    <col min="16" max="16" width="9.28515625" bestFit="1" customWidth="1"/>
    <col min="17" max="18" width="9.85546875" customWidth="1"/>
    <col min="19" max="19" width="11.140625" customWidth="1"/>
    <col min="21" max="22" width="9.140625" customWidth="1"/>
    <col min="23" max="24" width="13.5703125" hidden="1" customWidth="1"/>
    <col min="25" max="25" width="14.7109375" hidden="1" customWidth="1"/>
    <col min="27" max="27" width="10.5703125" bestFit="1" customWidth="1"/>
    <col min="254" max="254" width="6.7109375" bestFit="1" customWidth="1"/>
    <col min="255" max="255" width="10" customWidth="1"/>
    <col min="257" max="257" width="58.5703125" customWidth="1"/>
    <col min="258" max="258" width="9.28515625" bestFit="1" customWidth="1"/>
    <col min="259" max="259" width="9.28515625" customWidth="1"/>
    <col min="260" max="260" width="10.140625" bestFit="1" customWidth="1"/>
    <col min="261" max="261" width="9.28515625" bestFit="1" customWidth="1"/>
    <col min="262" max="262" width="9.28515625" customWidth="1"/>
    <col min="263" max="264" width="9.28515625" bestFit="1" customWidth="1"/>
    <col min="265" max="265" width="9.28515625" customWidth="1"/>
    <col min="266" max="267" width="9.28515625" bestFit="1" customWidth="1"/>
    <col min="268" max="268" width="9.28515625" customWidth="1"/>
    <col min="269" max="270" width="9.28515625" bestFit="1" customWidth="1"/>
    <col min="271" max="271" width="9.28515625" customWidth="1"/>
    <col min="272" max="272" width="9.28515625" bestFit="1" customWidth="1"/>
    <col min="273" max="274" width="9.85546875" customWidth="1"/>
    <col min="275" max="275" width="11.140625" customWidth="1"/>
    <col min="277" max="277" width="9.140625" customWidth="1"/>
    <col min="510" max="510" width="6.7109375" bestFit="1" customWidth="1"/>
    <col min="511" max="511" width="10" customWidth="1"/>
    <col min="513" max="513" width="58.5703125" customWidth="1"/>
    <col min="514" max="514" width="9.28515625" bestFit="1" customWidth="1"/>
    <col min="515" max="515" width="9.28515625" customWidth="1"/>
    <col min="516" max="516" width="10.140625" bestFit="1" customWidth="1"/>
    <col min="517" max="517" width="9.28515625" bestFit="1" customWidth="1"/>
    <col min="518" max="518" width="9.28515625" customWidth="1"/>
    <col min="519" max="520" width="9.28515625" bestFit="1" customWidth="1"/>
    <col min="521" max="521" width="9.28515625" customWidth="1"/>
    <col min="522" max="523" width="9.28515625" bestFit="1" customWidth="1"/>
    <col min="524" max="524" width="9.28515625" customWidth="1"/>
    <col min="525" max="526" width="9.28515625" bestFit="1" customWidth="1"/>
    <col min="527" max="527" width="9.28515625" customWidth="1"/>
    <col min="528" max="528" width="9.28515625" bestFit="1" customWidth="1"/>
    <col min="529" max="530" width="9.85546875" customWidth="1"/>
    <col min="531" max="531" width="11.140625" customWidth="1"/>
    <col min="533" max="533" width="9.140625" customWidth="1"/>
    <col min="766" max="766" width="6.7109375" bestFit="1" customWidth="1"/>
    <col min="767" max="767" width="10" customWidth="1"/>
    <col min="769" max="769" width="58.5703125" customWidth="1"/>
    <col min="770" max="770" width="9.28515625" bestFit="1" customWidth="1"/>
    <col min="771" max="771" width="9.28515625" customWidth="1"/>
    <col min="772" max="772" width="10.140625" bestFit="1" customWidth="1"/>
    <col min="773" max="773" width="9.28515625" bestFit="1" customWidth="1"/>
    <col min="774" max="774" width="9.28515625" customWidth="1"/>
    <col min="775" max="776" width="9.28515625" bestFit="1" customWidth="1"/>
    <col min="777" max="777" width="9.28515625" customWidth="1"/>
    <col min="778" max="779" width="9.28515625" bestFit="1" customWidth="1"/>
    <col min="780" max="780" width="9.28515625" customWidth="1"/>
    <col min="781" max="782" width="9.28515625" bestFit="1" customWidth="1"/>
    <col min="783" max="783" width="9.28515625" customWidth="1"/>
    <col min="784" max="784" width="9.28515625" bestFit="1" customWidth="1"/>
    <col min="785" max="786" width="9.85546875" customWidth="1"/>
    <col min="787" max="787" width="11.140625" customWidth="1"/>
    <col min="789" max="789" width="9.140625" customWidth="1"/>
    <col min="1022" max="1022" width="6.7109375" bestFit="1" customWidth="1"/>
    <col min="1023" max="1023" width="10" customWidth="1"/>
    <col min="1025" max="1025" width="58.5703125" customWidth="1"/>
    <col min="1026" max="1026" width="9.28515625" bestFit="1" customWidth="1"/>
    <col min="1027" max="1027" width="9.28515625" customWidth="1"/>
    <col min="1028" max="1028" width="10.140625" bestFit="1" customWidth="1"/>
    <col min="1029" max="1029" width="9.28515625" bestFit="1" customWidth="1"/>
    <col min="1030" max="1030" width="9.28515625" customWidth="1"/>
    <col min="1031" max="1032" width="9.28515625" bestFit="1" customWidth="1"/>
    <col min="1033" max="1033" width="9.28515625" customWidth="1"/>
    <col min="1034" max="1035" width="9.28515625" bestFit="1" customWidth="1"/>
    <col min="1036" max="1036" width="9.28515625" customWidth="1"/>
    <col min="1037" max="1038" width="9.28515625" bestFit="1" customWidth="1"/>
    <col min="1039" max="1039" width="9.28515625" customWidth="1"/>
    <col min="1040" max="1040" width="9.28515625" bestFit="1" customWidth="1"/>
    <col min="1041" max="1042" width="9.85546875" customWidth="1"/>
    <col min="1043" max="1043" width="11.140625" customWidth="1"/>
    <col min="1045" max="1045" width="9.140625" customWidth="1"/>
    <col min="1278" max="1278" width="6.7109375" bestFit="1" customWidth="1"/>
    <col min="1279" max="1279" width="10" customWidth="1"/>
    <col min="1281" max="1281" width="58.5703125" customWidth="1"/>
    <col min="1282" max="1282" width="9.28515625" bestFit="1" customWidth="1"/>
    <col min="1283" max="1283" width="9.28515625" customWidth="1"/>
    <col min="1284" max="1284" width="10.140625" bestFit="1" customWidth="1"/>
    <col min="1285" max="1285" width="9.28515625" bestFit="1" customWidth="1"/>
    <col min="1286" max="1286" width="9.28515625" customWidth="1"/>
    <col min="1287" max="1288" width="9.28515625" bestFit="1" customWidth="1"/>
    <col min="1289" max="1289" width="9.28515625" customWidth="1"/>
    <col min="1290" max="1291" width="9.28515625" bestFit="1" customWidth="1"/>
    <col min="1292" max="1292" width="9.28515625" customWidth="1"/>
    <col min="1293" max="1294" width="9.28515625" bestFit="1" customWidth="1"/>
    <col min="1295" max="1295" width="9.28515625" customWidth="1"/>
    <col min="1296" max="1296" width="9.28515625" bestFit="1" customWidth="1"/>
    <col min="1297" max="1298" width="9.85546875" customWidth="1"/>
    <col min="1299" max="1299" width="11.140625" customWidth="1"/>
    <col min="1301" max="1301" width="9.140625" customWidth="1"/>
    <col min="1534" max="1534" width="6.7109375" bestFit="1" customWidth="1"/>
    <col min="1535" max="1535" width="10" customWidth="1"/>
    <col min="1537" max="1537" width="58.5703125" customWidth="1"/>
    <col min="1538" max="1538" width="9.28515625" bestFit="1" customWidth="1"/>
    <col min="1539" max="1539" width="9.28515625" customWidth="1"/>
    <col min="1540" max="1540" width="10.140625" bestFit="1" customWidth="1"/>
    <col min="1541" max="1541" width="9.28515625" bestFit="1" customWidth="1"/>
    <col min="1542" max="1542" width="9.28515625" customWidth="1"/>
    <col min="1543" max="1544" width="9.28515625" bestFit="1" customWidth="1"/>
    <col min="1545" max="1545" width="9.28515625" customWidth="1"/>
    <col min="1546" max="1547" width="9.28515625" bestFit="1" customWidth="1"/>
    <col min="1548" max="1548" width="9.28515625" customWidth="1"/>
    <col min="1549" max="1550" width="9.28515625" bestFit="1" customWidth="1"/>
    <col min="1551" max="1551" width="9.28515625" customWidth="1"/>
    <col min="1552" max="1552" width="9.28515625" bestFit="1" customWidth="1"/>
    <col min="1553" max="1554" width="9.85546875" customWidth="1"/>
    <col min="1555" max="1555" width="11.140625" customWidth="1"/>
    <col min="1557" max="1557" width="9.140625" customWidth="1"/>
    <col min="1790" max="1790" width="6.7109375" bestFit="1" customWidth="1"/>
    <col min="1791" max="1791" width="10" customWidth="1"/>
    <col min="1793" max="1793" width="58.5703125" customWidth="1"/>
    <col min="1794" max="1794" width="9.28515625" bestFit="1" customWidth="1"/>
    <col min="1795" max="1795" width="9.28515625" customWidth="1"/>
    <col min="1796" max="1796" width="10.140625" bestFit="1" customWidth="1"/>
    <col min="1797" max="1797" width="9.28515625" bestFit="1" customWidth="1"/>
    <col min="1798" max="1798" width="9.28515625" customWidth="1"/>
    <col min="1799" max="1800" width="9.28515625" bestFit="1" customWidth="1"/>
    <col min="1801" max="1801" width="9.28515625" customWidth="1"/>
    <col min="1802" max="1803" width="9.28515625" bestFit="1" customWidth="1"/>
    <col min="1804" max="1804" width="9.28515625" customWidth="1"/>
    <col min="1805" max="1806" width="9.28515625" bestFit="1" customWidth="1"/>
    <col min="1807" max="1807" width="9.28515625" customWidth="1"/>
    <col min="1808" max="1808" width="9.28515625" bestFit="1" customWidth="1"/>
    <col min="1809" max="1810" width="9.85546875" customWidth="1"/>
    <col min="1811" max="1811" width="11.140625" customWidth="1"/>
    <col min="1813" max="1813" width="9.140625" customWidth="1"/>
    <col min="2046" max="2046" width="6.7109375" bestFit="1" customWidth="1"/>
    <col min="2047" max="2047" width="10" customWidth="1"/>
    <col min="2049" max="2049" width="58.5703125" customWidth="1"/>
    <col min="2050" max="2050" width="9.28515625" bestFit="1" customWidth="1"/>
    <col min="2051" max="2051" width="9.28515625" customWidth="1"/>
    <col min="2052" max="2052" width="10.140625" bestFit="1" customWidth="1"/>
    <col min="2053" max="2053" width="9.28515625" bestFit="1" customWidth="1"/>
    <col min="2054" max="2054" width="9.28515625" customWidth="1"/>
    <col min="2055" max="2056" width="9.28515625" bestFit="1" customWidth="1"/>
    <col min="2057" max="2057" width="9.28515625" customWidth="1"/>
    <col min="2058" max="2059" width="9.28515625" bestFit="1" customWidth="1"/>
    <col min="2060" max="2060" width="9.28515625" customWidth="1"/>
    <col min="2061" max="2062" width="9.28515625" bestFit="1" customWidth="1"/>
    <col min="2063" max="2063" width="9.28515625" customWidth="1"/>
    <col min="2064" max="2064" width="9.28515625" bestFit="1" customWidth="1"/>
    <col min="2065" max="2066" width="9.85546875" customWidth="1"/>
    <col min="2067" max="2067" width="11.140625" customWidth="1"/>
    <col min="2069" max="2069" width="9.140625" customWidth="1"/>
    <col min="2302" max="2302" width="6.7109375" bestFit="1" customWidth="1"/>
    <col min="2303" max="2303" width="10" customWidth="1"/>
    <col min="2305" max="2305" width="58.5703125" customWidth="1"/>
    <col min="2306" max="2306" width="9.28515625" bestFit="1" customWidth="1"/>
    <col min="2307" max="2307" width="9.28515625" customWidth="1"/>
    <col min="2308" max="2308" width="10.140625" bestFit="1" customWidth="1"/>
    <col min="2309" max="2309" width="9.28515625" bestFit="1" customWidth="1"/>
    <col min="2310" max="2310" width="9.28515625" customWidth="1"/>
    <col min="2311" max="2312" width="9.28515625" bestFit="1" customWidth="1"/>
    <col min="2313" max="2313" width="9.28515625" customWidth="1"/>
    <col min="2314" max="2315" width="9.28515625" bestFit="1" customWidth="1"/>
    <col min="2316" max="2316" width="9.28515625" customWidth="1"/>
    <col min="2317" max="2318" width="9.28515625" bestFit="1" customWidth="1"/>
    <col min="2319" max="2319" width="9.28515625" customWidth="1"/>
    <col min="2320" max="2320" width="9.28515625" bestFit="1" customWidth="1"/>
    <col min="2321" max="2322" width="9.85546875" customWidth="1"/>
    <col min="2323" max="2323" width="11.140625" customWidth="1"/>
    <col min="2325" max="2325" width="9.140625" customWidth="1"/>
    <col min="2558" max="2558" width="6.7109375" bestFit="1" customWidth="1"/>
    <col min="2559" max="2559" width="10" customWidth="1"/>
    <col min="2561" max="2561" width="58.5703125" customWidth="1"/>
    <col min="2562" max="2562" width="9.28515625" bestFit="1" customWidth="1"/>
    <col min="2563" max="2563" width="9.28515625" customWidth="1"/>
    <col min="2564" max="2564" width="10.140625" bestFit="1" customWidth="1"/>
    <col min="2565" max="2565" width="9.28515625" bestFit="1" customWidth="1"/>
    <col min="2566" max="2566" width="9.28515625" customWidth="1"/>
    <col min="2567" max="2568" width="9.28515625" bestFit="1" customWidth="1"/>
    <col min="2569" max="2569" width="9.28515625" customWidth="1"/>
    <col min="2570" max="2571" width="9.28515625" bestFit="1" customWidth="1"/>
    <col min="2572" max="2572" width="9.28515625" customWidth="1"/>
    <col min="2573" max="2574" width="9.28515625" bestFit="1" customWidth="1"/>
    <col min="2575" max="2575" width="9.28515625" customWidth="1"/>
    <col min="2576" max="2576" width="9.28515625" bestFit="1" customWidth="1"/>
    <col min="2577" max="2578" width="9.85546875" customWidth="1"/>
    <col min="2579" max="2579" width="11.140625" customWidth="1"/>
    <col min="2581" max="2581" width="9.140625" customWidth="1"/>
    <col min="2814" max="2814" width="6.7109375" bestFit="1" customWidth="1"/>
    <col min="2815" max="2815" width="10" customWidth="1"/>
    <col min="2817" max="2817" width="58.5703125" customWidth="1"/>
    <col min="2818" max="2818" width="9.28515625" bestFit="1" customWidth="1"/>
    <col min="2819" max="2819" width="9.28515625" customWidth="1"/>
    <col min="2820" max="2820" width="10.140625" bestFit="1" customWidth="1"/>
    <col min="2821" max="2821" width="9.28515625" bestFit="1" customWidth="1"/>
    <col min="2822" max="2822" width="9.28515625" customWidth="1"/>
    <col min="2823" max="2824" width="9.28515625" bestFit="1" customWidth="1"/>
    <col min="2825" max="2825" width="9.28515625" customWidth="1"/>
    <col min="2826" max="2827" width="9.28515625" bestFit="1" customWidth="1"/>
    <col min="2828" max="2828" width="9.28515625" customWidth="1"/>
    <col min="2829" max="2830" width="9.28515625" bestFit="1" customWidth="1"/>
    <col min="2831" max="2831" width="9.28515625" customWidth="1"/>
    <col min="2832" max="2832" width="9.28515625" bestFit="1" customWidth="1"/>
    <col min="2833" max="2834" width="9.85546875" customWidth="1"/>
    <col min="2835" max="2835" width="11.140625" customWidth="1"/>
    <col min="2837" max="2837" width="9.140625" customWidth="1"/>
    <col min="3070" max="3070" width="6.7109375" bestFit="1" customWidth="1"/>
    <col min="3071" max="3071" width="10" customWidth="1"/>
    <col min="3073" max="3073" width="58.5703125" customWidth="1"/>
    <col min="3074" max="3074" width="9.28515625" bestFit="1" customWidth="1"/>
    <col min="3075" max="3075" width="9.28515625" customWidth="1"/>
    <col min="3076" max="3076" width="10.140625" bestFit="1" customWidth="1"/>
    <col min="3077" max="3077" width="9.28515625" bestFit="1" customWidth="1"/>
    <col min="3078" max="3078" width="9.28515625" customWidth="1"/>
    <col min="3079" max="3080" width="9.28515625" bestFit="1" customWidth="1"/>
    <col min="3081" max="3081" width="9.28515625" customWidth="1"/>
    <col min="3082" max="3083" width="9.28515625" bestFit="1" customWidth="1"/>
    <col min="3084" max="3084" width="9.28515625" customWidth="1"/>
    <col min="3085" max="3086" width="9.28515625" bestFit="1" customWidth="1"/>
    <col min="3087" max="3087" width="9.28515625" customWidth="1"/>
    <col min="3088" max="3088" width="9.28515625" bestFit="1" customWidth="1"/>
    <col min="3089" max="3090" width="9.85546875" customWidth="1"/>
    <col min="3091" max="3091" width="11.140625" customWidth="1"/>
    <col min="3093" max="3093" width="9.140625" customWidth="1"/>
    <col min="3326" max="3326" width="6.7109375" bestFit="1" customWidth="1"/>
    <col min="3327" max="3327" width="10" customWidth="1"/>
    <col min="3329" max="3329" width="58.5703125" customWidth="1"/>
    <col min="3330" max="3330" width="9.28515625" bestFit="1" customWidth="1"/>
    <col min="3331" max="3331" width="9.28515625" customWidth="1"/>
    <col min="3332" max="3332" width="10.140625" bestFit="1" customWidth="1"/>
    <col min="3333" max="3333" width="9.28515625" bestFit="1" customWidth="1"/>
    <col min="3334" max="3334" width="9.28515625" customWidth="1"/>
    <col min="3335" max="3336" width="9.28515625" bestFit="1" customWidth="1"/>
    <col min="3337" max="3337" width="9.28515625" customWidth="1"/>
    <col min="3338" max="3339" width="9.28515625" bestFit="1" customWidth="1"/>
    <col min="3340" max="3340" width="9.28515625" customWidth="1"/>
    <col min="3341" max="3342" width="9.28515625" bestFit="1" customWidth="1"/>
    <col min="3343" max="3343" width="9.28515625" customWidth="1"/>
    <col min="3344" max="3344" width="9.28515625" bestFit="1" customWidth="1"/>
    <col min="3345" max="3346" width="9.85546875" customWidth="1"/>
    <col min="3347" max="3347" width="11.140625" customWidth="1"/>
    <col min="3349" max="3349" width="9.140625" customWidth="1"/>
    <col min="3582" max="3582" width="6.7109375" bestFit="1" customWidth="1"/>
    <col min="3583" max="3583" width="10" customWidth="1"/>
    <col min="3585" max="3585" width="58.5703125" customWidth="1"/>
    <col min="3586" max="3586" width="9.28515625" bestFit="1" customWidth="1"/>
    <col min="3587" max="3587" width="9.28515625" customWidth="1"/>
    <col min="3588" max="3588" width="10.140625" bestFit="1" customWidth="1"/>
    <col min="3589" max="3589" width="9.28515625" bestFit="1" customWidth="1"/>
    <col min="3590" max="3590" width="9.28515625" customWidth="1"/>
    <col min="3591" max="3592" width="9.28515625" bestFit="1" customWidth="1"/>
    <col min="3593" max="3593" width="9.28515625" customWidth="1"/>
    <col min="3594" max="3595" width="9.28515625" bestFit="1" customWidth="1"/>
    <col min="3596" max="3596" width="9.28515625" customWidth="1"/>
    <col min="3597" max="3598" width="9.28515625" bestFit="1" customWidth="1"/>
    <col min="3599" max="3599" width="9.28515625" customWidth="1"/>
    <col min="3600" max="3600" width="9.28515625" bestFit="1" customWidth="1"/>
    <col min="3601" max="3602" width="9.85546875" customWidth="1"/>
    <col min="3603" max="3603" width="11.140625" customWidth="1"/>
    <col min="3605" max="3605" width="9.140625" customWidth="1"/>
    <col min="3838" max="3838" width="6.7109375" bestFit="1" customWidth="1"/>
    <col min="3839" max="3839" width="10" customWidth="1"/>
    <col min="3841" max="3841" width="58.5703125" customWidth="1"/>
    <col min="3842" max="3842" width="9.28515625" bestFit="1" customWidth="1"/>
    <col min="3843" max="3843" width="9.28515625" customWidth="1"/>
    <col min="3844" max="3844" width="10.140625" bestFit="1" customWidth="1"/>
    <col min="3845" max="3845" width="9.28515625" bestFit="1" customWidth="1"/>
    <col min="3846" max="3846" width="9.28515625" customWidth="1"/>
    <col min="3847" max="3848" width="9.28515625" bestFit="1" customWidth="1"/>
    <col min="3849" max="3849" width="9.28515625" customWidth="1"/>
    <col min="3850" max="3851" width="9.28515625" bestFit="1" customWidth="1"/>
    <col min="3852" max="3852" width="9.28515625" customWidth="1"/>
    <col min="3853" max="3854" width="9.28515625" bestFit="1" customWidth="1"/>
    <col min="3855" max="3855" width="9.28515625" customWidth="1"/>
    <col min="3856" max="3856" width="9.28515625" bestFit="1" customWidth="1"/>
    <col min="3857" max="3858" width="9.85546875" customWidth="1"/>
    <col min="3859" max="3859" width="11.140625" customWidth="1"/>
    <col min="3861" max="3861" width="9.140625" customWidth="1"/>
    <col min="4094" max="4094" width="6.7109375" bestFit="1" customWidth="1"/>
    <col min="4095" max="4095" width="10" customWidth="1"/>
    <col min="4097" max="4097" width="58.5703125" customWidth="1"/>
    <col min="4098" max="4098" width="9.28515625" bestFit="1" customWidth="1"/>
    <col min="4099" max="4099" width="9.28515625" customWidth="1"/>
    <col min="4100" max="4100" width="10.140625" bestFit="1" customWidth="1"/>
    <col min="4101" max="4101" width="9.28515625" bestFit="1" customWidth="1"/>
    <col min="4102" max="4102" width="9.28515625" customWidth="1"/>
    <col min="4103" max="4104" width="9.28515625" bestFit="1" customWidth="1"/>
    <col min="4105" max="4105" width="9.28515625" customWidth="1"/>
    <col min="4106" max="4107" width="9.28515625" bestFit="1" customWidth="1"/>
    <col min="4108" max="4108" width="9.28515625" customWidth="1"/>
    <col min="4109" max="4110" width="9.28515625" bestFit="1" customWidth="1"/>
    <col min="4111" max="4111" width="9.28515625" customWidth="1"/>
    <col min="4112" max="4112" width="9.28515625" bestFit="1" customWidth="1"/>
    <col min="4113" max="4114" width="9.85546875" customWidth="1"/>
    <col min="4115" max="4115" width="11.140625" customWidth="1"/>
    <col min="4117" max="4117" width="9.140625" customWidth="1"/>
    <col min="4350" max="4350" width="6.7109375" bestFit="1" customWidth="1"/>
    <col min="4351" max="4351" width="10" customWidth="1"/>
    <col min="4353" max="4353" width="58.5703125" customWidth="1"/>
    <col min="4354" max="4354" width="9.28515625" bestFit="1" customWidth="1"/>
    <col min="4355" max="4355" width="9.28515625" customWidth="1"/>
    <col min="4356" max="4356" width="10.140625" bestFit="1" customWidth="1"/>
    <col min="4357" max="4357" width="9.28515625" bestFit="1" customWidth="1"/>
    <col min="4358" max="4358" width="9.28515625" customWidth="1"/>
    <col min="4359" max="4360" width="9.28515625" bestFit="1" customWidth="1"/>
    <col min="4361" max="4361" width="9.28515625" customWidth="1"/>
    <col min="4362" max="4363" width="9.28515625" bestFit="1" customWidth="1"/>
    <col min="4364" max="4364" width="9.28515625" customWidth="1"/>
    <col min="4365" max="4366" width="9.28515625" bestFit="1" customWidth="1"/>
    <col min="4367" max="4367" width="9.28515625" customWidth="1"/>
    <col min="4368" max="4368" width="9.28515625" bestFit="1" customWidth="1"/>
    <col min="4369" max="4370" width="9.85546875" customWidth="1"/>
    <col min="4371" max="4371" width="11.140625" customWidth="1"/>
    <col min="4373" max="4373" width="9.140625" customWidth="1"/>
    <col min="4606" max="4606" width="6.7109375" bestFit="1" customWidth="1"/>
    <col min="4607" max="4607" width="10" customWidth="1"/>
    <col min="4609" max="4609" width="58.5703125" customWidth="1"/>
    <col min="4610" max="4610" width="9.28515625" bestFit="1" customWidth="1"/>
    <col min="4611" max="4611" width="9.28515625" customWidth="1"/>
    <col min="4612" max="4612" width="10.140625" bestFit="1" customWidth="1"/>
    <col min="4613" max="4613" width="9.28515625" bestFit="1" customWidth="1"/>
    <col min="4614" max="4614" width="9.28515625" customWidth="1"/>
    <col min="4615" max="4616" width="9.28515625" bestFit="1" customWidth="1"/>
    <col min="4617" max="4617" width="9.28515625" customWidth="1"/>
    <col min="4618" max="4619" width="9.28515625" bestFit="1" customWidth="1"/>
    <col min="4620" max="4620" width="9.28515625" customWidth="1"/>
    <col min="4621" max="4622" width="9.28515625" bestFit="1" customWidth="1"/>
    <col min="4623" max="4623" width="9.28515625" customWidth="1"/>
    <col min="4624" max="4624" width="9.28515625" bestFit="1" customWidth="1"/>
    <col min="4625" max="4626" width="9.85546875" customWidth="1"/>
    <col min="4627" max="4627" width="11.140625" customWidth="1"/>
    <col min="4629" max="4629" width="9.140625" customWidth="1"/>
    <col min="4862" max="4862" width="6.7109375" bestFit="1" customWidth="1"/>
    <col min="4863" max="4863" width="10" customWidth="1"/>
    <col min="4865" max="4865" width="58.5703125" customWidth="1"/>
    <col min="4866" max="4866" width="9.28515625" bestFit="1" customWidth="1"/>
    <col min="4867" max="4867" width="9.28515625" customWidth="1"/>
    <col min="4868" max="4868" width="10.140625" bestFit="1" customWidth="1"/>
    <col min="4869" max="4869" width="9.28515625" bestFit="1" customWidth="1"/>
    <col min="4870" max="4870" width="9.28515625" customWidth="1"/>
    <col min="4871" max="4872" width="9.28515625" bestFit="1" customWidth="1"/>
    <col min="4873" max="4873" width="9.28515625" customWidth="1"/>
    <col min="4874" max="4875" width="9.28515625" bestFit="1" customWidth="1"/>
    <col min="4876" max="4876" width="9.28515625" customWidth="1"/>
    <col min="4877" max="4878" width="9.28515625" bestFit="1" customWidth="1"/>
    <col min="4879" max="4879" width="9.28515625" customWidth="1"/>
    <col min="4880" max="4880" width="9.28515625" bestFit="1" customWidth="1"/>
    <col min="4881" max="4882" width="9.85546875" customWidth="1"/>
    <col min="4883" max="4883" width="11.140625" customWidth="1"/>
    <col min="4885" max="4885" width="9.140625" customWidth="1"/>
    <col min="5118" max="5118" width="6.7109375" bestFit="1" customWidth="1"/>
    <col min="5119" max="5119" width="10" customWidth="1"/>
    <col min="5121" max="5121" width="58.5703125" customWidth="1"/>
    <col min="5122" max="5122" width="9.28515625" bestFit="1" customWidth="1"/>
    <col min="5123" max="5123" width="9.28515625" customWidth="1"/>
    <col min="5124" max="5124" width="10.140625" bestFit="1" customWidth="1"/>
    <col min="5125" max="5125" width="9.28515625" bestFit="1" customWidth="1"/>
    <col min="5126" max="5126" width="9.28515625" customWidth="1"/>
    <col min="5127" max="5128" width="9.28515625" bestFit="1" customWidth="1"/>
    <col min="5129" max="5129" width="9.28515625" customWidth="1"/>
    <col min="5130" max="5131" width="9.28515625" bestFit="1" customWidth="1"/>
    <col min="5132" max="5132" width="9.28515625" customWidth="1"/>
    <col min="5133" max="5134" width="9.28515625" bestFit="1" customWidth="1"/>
    <col min="5135" max="5135" width="9.28515625" customWidth="1"/>
    <col min="5136" max="5136" width="9.28515625" bestFit="1" customWidth="1"/>
    <col min="5137" max="5138" width="9.85546875" customWidth="1"/>
    <col min="5139" max="5139" width="11.140625" customWidth="1"/>
    <col min="5141" max="5141" width="9.140625" customWidth="1"/>
    <col min="5374" max="5374" width="6.7109375" bestFit="1" customWidth="1"/>
    <col min="5375" max="5375" width="10" customWidth="1"/>
    <col min="5377" max="5377" width="58.5703125" customWidth="1"/>
    <col min="5378" max="5378" width="9.28515625" bestFit="1" customWidth="1"/>
    <col min="5379" max="5379" width="9.28515625" customWidth="1"/>
    <col min="5380" max="5380" width="10.140625" bestFit="1" customWidth="1"/>
    <col min="5381" max="5381" width="9.28515625" bestFit="1" customWidth="1"/>
    <col min="5382" max="5382" width="9.28515625" customWidth="1"/>
    <col min="5383" max="5384" width="9.28515625" bestFit="1" customWidth="1"/>
    <col min="5385" max="5385" width="9.28515625" customWidth="1"/>
    <col min="5386" max="5387" width="9.28515625" bestFit="1" customWidth="1"/>
    <col min="5388" max="5388" width="9.28515625" customWidth="1"/>
    <col min="5389" max="5390" width="9.28515625" bestFit="1" customWidth="1"/>
    <col min="5391" max="5391" width="9.28515625" customWidth="1"/>
    <col min="5392" max="5392" width="9.28515625" bestFit="1" customWidth="1"/>
    <col min="5393" max="5394" width="9.85546875" customWidth="1"/>
    <col min="5395" max="5395" width="11.140625" customWidth="1"/>
    <col min="5397" max="5397" width="9.140625" customWidth="1"/>
    <col min="5630" max="5630" width="6.7109375" bestFit="1" customWidth="1"/>
    <col min="5631" max="5631" width="10" customWidth="1"/>
    <col min="5633" max="5633" width="58.5703125" customWidth="1"/>
    <col min="5634" max="5634" width="9.28515625" bestFit="1" customWidth="1"/>
    <col min="5635" max="5635" width="9.28515625" customWidth="1"/>
    <col min="5636" max="5636" width="10.140625" bestFit="1" customWidth="1"/>
    <col min="5637" max="5637" width="9.28515625" bestFit="1" customWidth="1"/>
    <col min="5638" max="5638" width="9.28515625" customWidth="1"/>
    <col min="5639" max="5640" width="9.28515625" bestFit="1" customWidth="1"/>
    <col min="5641" max="5641" width="9.28515625" customWidth="1"/>
    <col min="5642" max="5643" width="9.28515625" bestFit="1" customWidth="1"/>
    <col min="5644" max="5644" width="9.28515625" customWidth="1"/>
    <col min="5645" max="5646" width="9.28515625" bestFit="1" customWidth="1"/>
    <col min="5647" max="5647" width="9.28515625" customWidth="1"/>
    <col min="5648" max="5648" width="9.28515625" bestFit="1" customWidth="1"/>
    <col min="5649" max="5650" width="9.85546875" customWidth="1"/>
    <col min="5651" max="5651" width="11.140625" customWidth="1"/>
    <col min="5653" max="5653" width="9.140625" customWidth="1"/>
    <col min="5886" max="5886" width="6.7109375" bestFit="1" customWidth="1"/>
    <col min="5887" max="5887" width="10" customWidth="1"/>
    <col min="5889" max="5889" width="58.5703125" customWidth="1"/>
    <col min="5890" max="5890" width="9.28515625" bestFit="1" customWidth="1"/>
    <col min="5891" max="5891" width="9.28515625" customWidth="1"/>
    <col min="5892" max="5892" width="10.140625" bestFit="1" customWidth="1"/>
    <col min="5893" max="5893" width="9.28515625" bestFit="1" customWidth="1"/>
    <col min="5894" max="5894" width="9.28515625" customWidth="1"/>
    <col min="5895" max="5896" width="9.28515625" bestFit="1" customWidth="1"/>
    <col min="5897" max="5897" width="9.28515625" customWidth="1"/>
    <col min="5898" max="5899" width="9.28515625" bestFit="1" customWidth="1"/>
    <col min="5900" max="5900" width="9.28515625" customWidth="1"/>
    <col min="5901" max="5902" width="9.28515625" bestFit="1" customWidth="1"/>
    <col min="5903" max="5903" width="9.28515625" customWidth="1"/>
    <col min="5904" max="5904" width="9.28515625" bestFit="1" customWidth="1"/>
    <col min="5905" max="5906" width="9.85546875" customWidth="1"/>
    <col min="5907" max="5907" width="11.140625" customWidth="1"/>
    <col min="5909" max="5909" width="9.140625" customWidth="1"/>
    <col min="6142" max="6142" width="6.7109375" bestFit="1" customWidth="1"/>
    <col min="6143" max="6143" width="10" customWidth="1"/>
    <col min="6145" max="6145" width="58.5703125" customWidth="1"/>
    <col min="6146" max="6146" width="9.28515625" bestFit="1" customWidth="1"/>
    <col min="6147" max="6147" width="9.28515625" customWidth="1"/>
    <col min="6148" max="6148" width="10.140625" bestFit="1" customWidth="1"/>
    <col min="6149" max="6149" width="9.28515625" bestFit="1" customWidth="1"/>
    <col min="6150" max="6150" width="9.28515625" customWidth="1"/>
    <col min="6151" max="6152" width="9.28515625" bestFit="1" customWidth="1"/>
    <col min="6153" max="6153" width="9.28515625" customWidth="1"/>
    <col min="6154" max="6155" width="9.28515625" bestFit="1" customWidth="1"/>
    <col min="6156" max="6156" width="9.28515625" customWidth="1"/>
    <col min="6157" max="6158" width="9.28515625" bestFit="1" customWidth="1"/>
    <col min="6159" max="6159" width="9.28515625" customWidth="1"/>
    <col min="6160" max="6160" width="9.28515625" bestFit="1" customWidth="1"/>
    <col min="6161" max="6162" width="9.85546875" customWidth="1"/>
    <col min="6163" max="6163" width="11.140625" customWidth="1"/>
    <col min="6165" max="6165" width="9.140625" customWidth="1"/>
    <col min="6398" max="6398" width="6.7109375" bestFit="1" customWidth="1"/>
    <col min="6399" max="6399" width="10" customWidth="1"/>
    <col min="6401" max="6401" width="58.5703125" customWidth="1"/>
    <col min="6402" max="6402" width="9.28515625" bestFit="1" customWidth="1"/>
    <col min="6403" max="6403" width="9.28515625" customWidth="1"/>
    <col min="6404" max="6404" width="10.140625" bestFit="1" customWidth="1"/>
    <col min="6405" max="6405" width="9.28515625" bestFit="1" customWidth="1"/>
    <col min="6406" max="6406" width="9.28515625" customWidth="1"/>
    <col min="6407" max="6408" width="9.28515625" bestFit="1" customWidth="1"/>
    <col min="6409" max="6409" width="9.28515625" customWidth="1"/>
    <col min="6410" max="6411" width="9.28515625" bestFit="1" customWidth="1"/>
    <col min="6412" max="6412" width="9.28515625" customWidth="1"/>
    <col min="6413" max="6414" width="9.28515625" bestFit="1" customWidth="1"/>
    <col min="6415" max="6415" width="9.28515625" customWidth="1"/>
    <col min="6416" max="6416" width="9.28515625" bestFit="1" customWidth="1"/>
    <col min="6417" max="6418" width="9.85546875" customWidth="1"/>
    <col min="6419" max="6419" width="11.140625" customWidth="1"/>
    <col min="6421" max="6421" width="9.140625" customWidth="1"/>
    <col min="6654" max="6654" width="6.7109375" bestFit="1" customWidth="1"/>
    <col min="6655" max="6655" width="10" customWidth="1"/>
    <col min="6657" max="6657" width="58.5703125" customWidth="1"/>
    <col min="6658" max="6658" width="9.28515625" bestFit="1" customWidth="1"/>
    <col min="6659" max="6659" width="9.28515625" customWidth="1"/>
    <col min="6660" max="6660" width="10.140625" bestFit="1" customWidth="1"/>
    <col min="6661" max="6661" width="9.28515625" bestFit="1" customWidth="1"/>
    <col min="6662" max="6662" width="9.28515625" customWidth="1"/>
    <col min="6663" max="6664" width="9.28515625" bestFit="1" customWidth="1"/>
    <col min="6665" max="6665" width="9.28515625" customWidth="1"/>
    <col min="6666" max="6667" width="9.28515625" bestFit="1" customWidth="1"/>
    <col min="6668" max="6668" width="9.28515625" customWidth="1"/>
    <col min="6669" max="6670" width="9.28515625" bestFit="1" customWidth="1"/>
    <col min="6671" max="6671" width="9.28515625" customWidth="1"/>
    <col min="6672" max="6672" width="9.28515625" bestFit="1" customWidth="1"/>
    <col min="6673" max="6674" width="9.85546875" customWidth="1"/>
    <col min="6675" max="6675" width="11.140625" customWidth="1"/>
    <col min="6677" max="6677" width="9.140625" customWidth="1"/>
    <col min="6910" max="6910" width="6.7109375" bestFit="1" customWidth="1"/>
    <col min="6911" max="6911" width="10" customWidth="1"/>
    <col min="6913" max="6913" width="58.5703125" customWidth="1"/>
    <col min="6914" max="6914" width="9.28515625" bestFit="1" customWidth="1"/>
    <col min="6915" max="6915" width="9.28515625" customWidth="1"/>
    <col min="6916" max="6916" width="10.140625" bestFit="1" customWidth="1"/>
    <col min="6917" max="6917" width="9.28515625" bestFit="1" customWidth="1"/>
    <col min="6918" max="6918" width="9.28515625" customWidth="1"/>
    <col min="6919" max="6920" width="9.28515625" bestFit="1" customWidth="1"/>
    <col min="6921" max="6921" width="9.28515625" customWidth="1"/>
    <col min="6922" max="6923" width="9.28515625" bestFit="1" customWidth="1"/>
    <col min="6924" max="6924" width="9.28515625" customWidth="1"/>
    <col min="6925" max="6926" width="9.28515625" bestFit="1" customWidth="1"/>
    <col min="6927" max="6927" width="9.28515625" customWidth="1"/>
    <col min="6928" max="6928" width="9.28515625" bestFit="1" customWidth="1"/>
    <col min="6929" max="6930" width="9.85546875" customWidth="1"/>
    <col min="6931" max="6931" width="11.140625" customWidth="1"/>
    <col min="6933" max="6933" width="9.140625" customWidth="1"/>
    <col min="7166" max="7166" width="6.7109375" bestFit="1" customWidth="1"/>
    <col min="7167" max="7167" width="10" customWidth="1"/>
    <col min="7169" max="7169" width="58.5703125" customWidth="1"/>
    <col min="7170" max="7170" width="9.28515625" bestFit="1" customWidth="1"/>
    <col min="7171" max="7171" width="9.28515625" customWidth="1"/>
    <col min="7172" max="7172" width="10.140625" bestFit="1" customWidth="1"/>
    <col min="7173" max="7173" width="9.28515625" bestFit="1" customWidth="1"/>
    <col min="7174" max="7174" width="9.28515625" customWidth="1"/>
    <col min="7175" max="7176" width="9.28515625" bestFit="1" customWidth="1"/>
    <col min="7177" max="7177" width="9.28515625" customWidth="1"/>
    <col min="7178" max="7179" width="9.28515625" bestFit="1" customWidth="1"/>
    <col min="7180" max="7180" width="9.28515625" customWidth="1"/>
    <col min="7181" max="7182" width="9.28515625" bestFit="1" customWidth="1"/>
    <col min="7183" max="7183" width="9.28515625" customWidth="1"/>
    <col min="7184" max="7184" width="9.28515625" bestFit="1" customWidth="1"/>
    <col min="7185" max="7186" width="9.85546875" customWidth="1"/>
    <col min="7187" max="7187" width="11.140625" customWidth="1"/>
    <col min="7189" max="7189" width="9.140625" customWidth="1"/>
    <col min="7422" max="7422" width="6.7109375" bestFit="1" customWidth="1"/>
    <col min="7423" max="7423" width="10" customWidth="1"/>
    <col min="7425" max="7425" width="58.5703125" customWidth="1"/>
    <col min="7426" max="7426" width="9.28515625" bestFit="1" customWidth="1"/>
    <col min="7427" max="7427" width="9.28515625" customWidth="1"/>
    <col min="7428" max="7428" width="10.140625" bestFit="1" customWidth="1"/>
    <col min="7429" max="7429" width="9.28515625" bestFit="1" customWidth="1"/>
    <col min="7430" max="7430" width="9.28515625" customWidth="1"/>
    <col min="7431" max="7432" width="9.28515625" bestFit="1" customWidth="1"/>
    <col min="7433" max="7433" width="9.28515625" customWidth="1"/>
    <col min="7434" max="7435" width="9.28515625" bestFit="1" customWidth="1"/>
    <col min="7436" max="7436" width="9.28515625" customWidth="1"/>
    <col min="7437" max="7438" width="9.28515625" bestFit="1" customWidth="1"/>
    <col min="7439" max="7439" width="9.28515625" customWidth="1"/>
    <col min="7440" max="7440" width="9.28515625" bestFit="1" customWidth="1"/>
    <col min="7441" max="7442" width="9.85546875" customWidth="1"/>
    <col min="7443" max="7443" width="11.140625" customWidth="1"/>
    <col min="7445" max="7445" width="9.140625" customWidth="1"/>
    <col min="7678" max="7678" width="6.7109375" bestFit="1" customWidth="1"/>
    <col min="7679" max="7679" width="10" customWidth="1"/>
    <col min="7681" max="7681" width="58.5703125" customWidth="1"/>
    <col min="7682" max="7682" width="9.28515625" bestFit="1" customWidth="1"/>
    <col min="7683" max="7683" width="9.28515625" customWidth="1"/>
    <col min="7684" max="7684" width="10.140625" bestFit="1" customWidth="1"/>
    <col min="7685" max="7685" width="9.28515625" bestFit="1" customWidth="1"/>
    <col min="7686" max="7686" width="9.28515625" customWidth="1"/>
    <col min="7687" max="7688" width="9.28515625" bestFit="1" customWidth="1"/>
    <col min="7689" max="7689" width="9.28515625" customWidth="1"/>
    <col min="7690" max="7691" width="9.28515625" bestFit="1" customWidth="1"/>
    <col min="7692" max="7692" width="9.28515625" customWidth="1"/>
    <col min="7693" max="7694" width="9.28515625" bestFit="1" customWidth="1"/>
    <col min="7695" max="7695" width="9.28515625" customWidth="1"/>
    <col min="7696" max="7696" width="9.28515625" bestFit="1" customWidth="1"/>
    <col min="7697" max="7698" width="9.85546875" customWidth="1"/>
    <col min="7699" max="7699" width="11.140625" customWidth="1"/>
    <col min="7701" max="7701" width="9.140625" customWidth="1"/>
    <col min="7934" max="7934" width="6.7109375" bestFit="1" customWidth="1"/>
    <col min="7935" max="7935" width="10" customWidth="1"/>
    <col min="7937" max="7937" width="58.5703125" customWidth="1"/>
    <col min="7938" max="7938" width="9.28515625" bestFit="1" customWidth="1"/>
    <col min="7939" max="7939" width="9.28515625" customWidth="1"/>
    <col min="7940" max="7940" width="10.140625" bestFit="1" customWidth="1"/>
    <col min="7941" max="7941" width="9.28515625" bestFit="1" customWidth="1"/>
    <col min="7942" max="7942" width="9.28515625" customWidth="1"/>
    <col min="7943" max="7944" width="9.28515625" bestFit="1" customWidth="1"/>
    <col min="7945" max="7945" width="9.28515625" customWidth="1"/>
    <col min="7946" max="7947" width="9.28515625" bestFit="1" customWidth="1"/>
    <col min="7948" max="7948" width="9.28515625" customWidth="1"/>
    <col min="7949" max="7950" width="9.28515625" bestFit="1" customWidth="1"/>
    <col min="7951" max="7951" width="9.28515625" customWidth="1"/>
    <col min="7952" max="7952" width="9.28515625" bestFit="1" customWidth="1"/>
    <col min="7953" max="7954" width="9.85546875" customWidth="1"/>
    <col min="7955" max="7955" width="11.140625" customWidth="1"/>
    <col min="7957" max="7957" width="9.140625" customWidth="1"/>
    <col min="8190" max="8190" width="6.7109375" bestFit="1" customWidth="1"/>
    <col min="8191" max="8191" width="10" customWidth="1"/>
    <col min="8193" max="8193" width="58.5703125" customWidth="1"/>
    <col min="8194" max="8194" width="9.28515625" bestFit="1" customWidth="1"/>
    <col min="8195" max="8195" width="9.28515625" customWidth="1"/>
    <col min="8196" max="8196" width="10.140625" bestFit="1" customWidth="1"/>
    <col min="8197" max="8197" width="9.28515625" bestFit="1" customWidth="1"/>
    <col min="8198" max="8198" width="9.28515625" customWidth="1"/>
    <col min="8199" max="8200" width="9.28515625" bestFit="1" customWidth="1"/>
    <col min="8201" max="8201" width="9.28515625" customWidth="1"/>
    <col min="8202" max="8203" width="9.28515625" bestFit="1" customWidth="1"/>
    <col min="8204" max="8204" width="9.28515625" customWidth="1"/>
    <col min="8205" max="8206" width="9.28515625" bestFit="1" customWidth="1"/>
    <col min="8207" max="8207" width="9.28515625" customWidth="1"/>
    <col min="8208" max="8208" width="9.28515625" bestFit="1" customWidth="1"/>
    <col min="8209" max="8210" width="9.85546875" customWidth="1"/>
    <col min="8211" max="8211" width="11.140625" customWidth="1"/>
    <col min="8213" max="8213" width="9.140625" customWidth="1"/>
    <col min="8446" max="8446" width="6.7109375" bestFit="1" customWidth="1"/>
    <col min="8447" max="8447" width="10" customWidth="1"/>
    <col min="8449" max="8449" width="58.5703125" customWidth="1"/>
    <col min="8450" max="8450" width="9.28515625" bestFit="1" customWidth="1"/>
    <col min="8451" max="8451" width="9.28515625" customWidth="1"/>
    <col min="8452" max="8452" width="10.140625" bestFit="1" customWidth="1"/>
    <col min="8453" max="8453" width="9.28515625" bestFit="1" customWidth="1"/>
    <col min="8454" max="8454" width="9.28515625" customWidth="1"/>
    <col min="8455" max="8456" width="9.28515625" bestFit="1" customWidth="1"/>
    <col min="8457" max="8457" width="9.28515625" customWidth="1"/>
    <col min="8458" max="8459" width="9.28515625" bestFit="1" customWidth="1"/>
    <col min="8460" max="8460" width="9.28515625" customWidth="1"/>
    <col min="8461" max="8462" width="9.28515625" bestFit="1" customWidth="1"/>
    <col min="8463" max="8463" width="9.28515625" customWidth="1"/>
    <col min="8464" max="8464" width="9.28515625" bestFit="1" customWidth="1"/>
    <col min="8465" max="8466" width="9.85546875" customWidth="1"/>
    <col min="8467" max="8467" width="11.140625" customWidth="1"/>
    <col min="8469" max="8469" width="9.140625" customWidth="1"/>
    <col min="8702" max="8702" width="6.7109375" bestFit="1" customWidth="1"/>
    <col min="8703" max="8703" width="10" customWidth="1"/>
    <col min="8705" max="8705" width="58.5703125" customWidth="1"/>
    <col min="8706" max="8706" width="9.28515625" bestFit="1" customWidth="1"/>
    <col min="8707" max="8707" width="9.28515625" customWidth="1"/>
    <col min="8708" max="8708" width="10.140625" bestFit="1" customWidth="1"/>
    <col min="8709" max="8709" width="9.28515625" bestFit="1" customWidth="1"/>
    <col min="8710" max="8710" width="9.28515625" customWidth="1"/>
    <col min="8711" max="8712" width="9.28515625" bestFit="1" customWidth="1"/>
    <col min="8713" max="8713" width="9.28515625" customWidth="1"/>
    <col min="8714" max="8715" width="9.28515625" bestFit="1" customWidth="1"/>
    <col min="8716" max="8716" width="9.28515625" customWidth="1"/>
    <col min="8717" max="8718" width="9.28515625" bestFit="1" customWidth="1"/>
    <col min="8719" max="8719" width="9.28515625" customWidth="1"/>
    <col min="8720" max="8720" width="9.28515625" bestFit="1" customWidth="1"/>
    <col min="8721" max="8722" width="9.85546875" customWidth="1"/>
    <col min="8723" max="8723" width="11.140625" customWidth="1"/>
    <col min="8725" max="8725" width="9.140625" customWidth="1"/>
    <col min="8958" max="8958" width="6.7109375" bestFit="1" customWidth="1"/>
    <col min="8959" max="8959" width="10" customWidth="1"/>
    <col min="8961" max="8961" width="58.5703125" customWidth="1"/>
    <col min="8962" max="8962" width="9.28515625" bestFit="1" customWidth="1"/>
    <col min="8963" max="8963" width="9.28515625" customWidth="1"/>
    <col min="8964" max="8964" width="10.140625" bestFit="1" customWidth="1"/>
    <col min="8965" max="8965" width="9.28515625" bestFit="1" customWidth="1"/>
    <col min="8966" max="8966" width="9.28515625" customWidth="1"/>
    <col min="8967" max="8968" width="9.28515625" bestFit="1" customWidth="1"/>
    <col min="8969" max="8969" width="9.28515625" customWidth="1"/>
    <col min="8970" max="8971" width="9.28515625" bestFit="1" customWidth="1"/>
    <col min="8972" max="8972" width="9.28515625" customWidth="1"/>
    <col min="8973" max="8974" width="9.28515625" bestFit="1" customWidth="1"/>
    <col min="8975" max="8975" width="9.28515625" customWidth="1"/>
    <col min="8976" max="8976" width="9.28515625" bestFit="1" customWidth="1"/>
    <col min="8977" max="8978" width="9.85546875" customWidth="1"/>
    <col min="8979" max="8979" width="11.140625" customWidth="1"/>
    <col min="8981" max="8981" width="9.140625" customWidth="1"/>
    <col min="9214" max="9214" width="6.7109375" bestFit="1" customWidth="1"/>
    <col min="9215" max="9215" width="10" customWidth="1"/>
    <col min="9217" max="9217" width="58.5703125" customWidth="1"/>
    <col min="9218" max="9218" width="9.28515625" bestFit="1" customWidth="1"/>
    <col min="9219" max="9219" width="9.28515625" customWidth="1"/>
    <col min="9220" max="9220" width="10.140625" bestFit="1" customWidth="1"/>
    <col min="9221" max="9221" width="9.28515625" bestFit="1" customWidth="1"/>
    <col min="9222" max="9222" width="9.28515625" customWidth="1"/>
    <col min="9223" max="9224" width="9.28515625" bestFit="1" customWidth="1"/>
    <col min="9225" max="9225" width="9.28515625" customWidth="1"/>
    <col min="9226" max="9227" width="9.28515625" bestFit="1" customWidth="1"/>
    <col min="9228" max="9228" width="9.28515625" customWidth="1"/>
    <col min="9229" max="9230" width="9.28515625" bestFit="1" customWidth="1"/>
    <col min="9231" max="9231" width="9.28515625" customWidth="1"/>
    <col min="9232" max="9232" width="9.28515625" bestFit="1" customWidth="1"/>
    <col min="9233" max="9234" width="9.85546875" customWidth="1"/>
    <col min="9235" max="9235" width="11.140625" customWidth="1"/>
    <col min="9237" max="9237" width="9.140625" customWidth="1"/>
    <col min="9470" max="9470" width="6.7109375" bestFit="1" customWidth="1"/>
    <col min="9471" max="9471" width="10" customWidth="1"/>
    <col min="9473" max="9473" width="58.5703125" customWidth="1"/>
    <col min="9474" max="9474" width="9.28515625" bestFit="1" customWidth="1"/>
    <col min="9475" max="9475" width="9.28515625" customWidth="1"/>
    <col min="9476" max="9476" width="10.140625" bestFit="1" customWidth="1"/>
    <col min="9477" max="9477" width="9.28515625" bestFit="1" customWidth="1"/>
    <col min="9478" max="9478" width="9.28515625" customWidth="1"/>
    <col min="9479" max="9480" width="9.28515625" bestFit="1" customWidth="1"/>
    <col min="9481" max="9481" width="9.28515625" customWidth="1"/>
    <col min="9482" max="9483" width="9.28515625" bestFit="1" customWidth="1"/>
    <col min="9484" max="9484" width="9.28515625" customWidth="1"/>
    <col min="9485" max="9486" width="9.28515625" bestFit="1" customWidth="1"/>
    <col min="9487" max="9487" width="9.28515625" customWidth="1"/>
    <col min="9488" max="9488" width="9.28515625" bestFit="1" customWidth="1"/>
    <col min="9489" max="9490" width="9.85546875" customWidth="1"/>
    <col min="9491" max="9491" width="11.140625" customWidth="1"/>
    <col min="9493" max="9493" width="9.140625" customWidth="1"/>
    <col min="9726" max="9726" width="6.7109375" bestFit="1" customWidth="1"/>
    <col min="9727" max="9727" width="10" customWidth="1"/>
    <col min="9729" max="9729" width="58.5703125" customWidth="1"/>
    <col min="9730" max="9730" width="9.28515625" bestFit="1" customWidth="1"/>
    <col min="9731" max="9731" width="9.28515625" customWidth="1"/>
    <col min="9732" max="9732" width="10.140625" bestFit="1" customWidth="1"/>
    <col min="9733" max="9733" width="9.28515625" bestFit="1" customWidth="1"/>
    <col min="9734" max="9734" width="9.28515625" customWidth="1"/>
    <col min="9735" max="9736" width="9.28515625" bestFit="1" customWidth="1"/>
    <col min="9737" max="9737" width="9.28515625" customWidth="1"/>
    <col min="9738" max="9739" width="9.28515625" bestFit="1" customWidth="1"/>
    <col min="9740" max="9740" width="9.28515625" customWidth="1"/>
    <col min="9741" max="9742" width="9.28515625" bestFit="1" customWidth="1"/>
    <col min="9743" max="9743" width="9.28515625" customWidth="1"/>
    <col min="9744" max="9744" width="9.28515625" bestFit="1" customWidth="1"/>
    <col min="9745" max="9746" width="9.85546875" customWidth="1"/>
    <col min="9747" max="9747" width="11.140625" customWidth="1"/>
    <col min="9749" max="9749" width="9.140625" customWidth="1"/>
    <col min="9982" max="9982" width="6.7109375" bestFit="1" customWidth="1"/>
    <col min="9983" max="9983" width="10" customWidth="1"/>
    <col min="9985" max="9985" width="58.5703125" customWidth="1"/>
    <col min="9986" max="9986" width="9.28515625" bestFit="1" customWidth="1"/>
    <col min="9987" max="9987" width="9.28515625" customWidth="1"/>
    <col min="9988" max="9988" width="10.140625" bestFit="1" customWidth="1"/>
    <col min="9989" max="9989" width="9.28515625" bestFit="1" customWidth="1"/>
    <col min="9990" max="9990" width="9.28515625" customWidth="1"/>
    <col min="9991" max="9992" width="9.28515625" bestFit="1" customWidth="1"/>
    <col min="9993" max="9993" width="9.28515625" customWidth="1"/>
    <col min="9994" max="9995" width="9.28515625" bestFit="1" customWidth="1"/>
    <col min="9996" max="9996" width="9.28515625" customWidth="1"/>
    <col min="9997" max="9998" width="9.28515625" bestFit="1" customWidth="1"/>
    <col min="9999" max="9999" width="9.28515625" customWidth="1"/>
    <col min="10000" max="10000" width="9.28515625" bestFit="1" customWidth="1"/>
    <col min="10001" max="10002" width="9.85546875" customWidth="1"/>
    <col min="10003" max="10003" width="11.140625" customWidth="1"/>
    <col min="10005" max="10005" width="9.140625" customWidth="1"/>
    <col min="10238" max="10238" width="6.7109375" bestFit="1" customWidth="1"/>
    <col min="10239" max="10239" width="10" customWidth="1"/>
    <col min="10241" max="10241" width="58.5703125" customWidth="1"/>
    <col min="10242" max="10242" width="9.28515625" bestFit="1" customWidth="1"/>
    <col min="10243" max="10243" width="9.28515625" customWidth="1"/>
    <col min="10244" max="10244" width="10.140625" bestFit="1" customWidth="1"/>
    <col min="10245" max="10245" width="9.28515625" bestFit="1" customWidth="1"/>
    <col min="10246" max="10246" width="9.28515625" customWidth="1"/>
    <col min="10247" max="10248" width="9.28515625" bestFit="1" customWidth="1"/>
    <col min="10249" max="10249" width="9.28515625" customWidth="1"/>
    <col min="10250" max="10251" width="9.28515625" bestFit="1" customWidth="1"/>
    <col min="10252" max="10252" width="9.28515625" customWidth="1"/>
    <col min="10253" max="10254" width="9.28515625" bestFit="1" customWidth="1"/>
    <col min="10255" max="10255" width="9.28515625" customWidth="1"/>
    <col min="10256" max="10256" width="9.28515625" bestFit="1" customWidth="1"/>
    <col min="10257" max="10258" width="9.85546875" customWidth="1"/>
    <col min="10259" max="10259" width="11.140625" customWidth="1"/>
    <col min="10261" max="10261" width="9.140625" customWidth="1"/>
    <col min="10494" max="10494" width="6.7109375" bestFit="1" customWidth="1"/>
    <col min="10495" max="10495" width="10" customWidth="1"/>
    <col min="10497" max="10497" width="58.5703125" customWidth="1"/>
    <col min="10498" max="10498" width="9.28515625" bestFit="1" customWidth="1"/>
    <col min="10499" max="10499" width="9.28515625" customWidth="1"/>
    <col min="10500" max="10500" width="10.140625" bestFit="1" customWidth="1"/>
    <col min="10501" max="10501" width="9.28515625" bestFit="1" customWidth="1"/>
    <col min="10502" max="10502" width="9.28515625" customWidth="1"/>
    <col min="10503" max="10504" width="9.28515625" bestFit="1" customWidth="1"/>
    <col min="10505" max="10505" width="9.28515625" customWidth="1"/>
    <col min="10506" max="10507" width="9.28515625" bestFit="1" customWidth="1"/>
    <col min="10508" max="10508" width="9.28515625" customWidth="1"/>
    <col min="10509" max="10510" width="9.28515625" bestFit="1" customWidth="1"/>
    <col min="10511" max="10511" width="9.28515625" customWidth="1"/>
    <col min="10512" max="10512" width="9.28515625" bestFit="1" customWidth="1"/>
    <col min="10513" max="10514" width="9.85546875" customWidth="1"/>
    <col min="10515" max="10515" width="11.140625" customWidth="1"/>
    <col min="10517" max="10517" width="9.140625" customWidth="1"/>
    <col min="10750" max="10750" width="6.7109375" bestFit="1" customWidth="1"/>
    <col min="10751" max="10751" width="10" customWidth="1"/>
    <col min="10753" max="10753" width="58.5703125" customWidth="1"/>
    <col min="10754" max="10754" width="9.28515625" bestFit="1" customWidth="1"/>
    <col min="10755" max="10755" width="9.28515625" customWidth="1"/>
    <col min="10756" max="10756" width="10.140625" bestFit="1" customWidth="1"/>
    <col min="10757" max="10757" width="9.28515625" bestFit="1" customWidth="1"/>
    <col min="10758" max="10758" width="9.28515625" customWidth="1"/>
    <col min="10759" max="10760" width="9.28515625" bestFit="1" customWidth="1"/>
    <col min="10761" max="10761" width="9.28515625" customWidth="1"/>
    <col min="10762" max="10763" width="9.28515625" bestFit="1" customWidth="1"/>
    <col min="10764" max="10764" width="9.28515625" customWidth="1"/>
    <col min="10765" max="10766" width="9.28515625" bestFit="1" customWidth="1"/>
    <col min="10767" max="10767" width="9.28515625" customWidth="1"/>
    <col min="10768" max="10768" width="9.28515625" bestFit="1" customWidth="1"/>
    <col min="10769" max="10770" width="9.85546875" customWidth="1"/>
    <col min="10771" max="10771" width="11.140625" customWidth="1"/>
    <col min="10773" max="10773" width="9.140625" customWidth="1"/>
    <col min="11006" max="11006" width="6.7109375" bestFit="1" customWidth="1"/>
    <col min="11007" max="11007" width="10" customWidth="1"/>
    <col min="11009" max="11009" width="58.5703125" customWidth="1"/>
    <col min="11010" max="11010" width="9.28515625" bestFit="1" customWidth="1"/>
    <col min="11011" max="11011" width="9.28515625" customWidth="1"/>
    <col min="11012" max="11012" width="10.140625" bestFit="1" customWidth="1"/>
    <col min="11013" max="11013" width="9.28515625" bestFit="1" customWidth="1"/>
    <col min="11014" max="11014" width="9.28515625" customWidth="1"/>
    <col min="11015" max="11016" width="9.28515625" bestFit="1" customWidth="1"/>
    <col min="11017" max="11017" width="9.28515625" customWidth="1"/>
    <col min="11018" max="11019" width="9.28515625" bestFit="1" customWidth="1"/>
    <col min="11020" max="11020" width="9.28515625" customWidth="1"/>
    <col min="11021" max="11022" width="9.28515625" bestFit="1" customWidth="1"/>
    <col min="11023" max="11023" width="9.28515625" customWidth="1"/>
    <col min="11024" max="11024" width="9.28515625" bestFit="1" customWidth="1"/>
    <col min="11025" max="11026" width="9.85546875" customWidth="1"/>
    <col min="11027" max="11027" width="11.140625" customWidth="1"/>
    <col min="11029" max="11029" width="9.140625" customWidth="1"/>
    <col min="11262" max="11262" width="6.7109375" bestFit="1" customWidth="1"/>
    <col min="11263" max="11263" width="10" customWidth="1"/>
    <col min="11265" max="11265" width="58.5703125" customWidth="1"/>
    <col min="11266" max="11266" width="9.28515625" bestFit="1" customWidth="1"/>
    <col min="11267" max="11267" width="9.28515625" customWidth="1"/>
    <col min="11268" max="11268" width="10.140625" bestFit="1" customWidth="1"/>
    <col min="11269" max="11269" width="9.28515625" bestFit="1" customWidth="1"/>
    <col min="11270" max="11270" width="9.28515625" customWidth="1"/>
    <col min="11271" max="11272" width="9.28515625" bestFit="1" customWidth="1"/>
    <col min="11273" max="11273" width="9.28515625" customWidth="1"/>
    <col min="11274" max="11275" width="9.28515625" bestFit="1" customWidth="1"/>
    <col min="11276" max="11276" width="9.28515625" customWidth="1"/>
    <col min="11277" max="11278" width="9.28515625" bestFit="1" customWidth="1"/>
    <col min="11279" max="11279" width="9.28515625" customWidth="1"/>
    <col min="11280" max="11280" width="9.28515625" bestFit="1" customWidth="1"/>
    <col min="11281" max="11282" width="9.85546875" customWidth="1"/>
    <col min="11283" max="11283" width="11.140625" customWidth="1"/>
    <col min="11285" max="11285" width="9.140625" customWidth="1"/>
    <col min="11518" max="11518" width="6.7109375" bestFit="1" customWidth="1"/>
    <col min="11519" max="11519" width="10" customWidth="1"/>
    <col min="11521" max="11521" width="58.5703125" customWidth="1"/>
    <col min="11522" max="11522" width="9.28515625" bestFit="1" customWidth="1"/>
    <col min="11523" max="11523" width="9.28515625" customWidth="1"/>
    <col min="11524" max="11524" width="10.140625" bestFit="1" customWidth="1"/>
    <col min="11525" max="11525" width="9.28515625" bestFit="1" customWidth="1"/>
    <col min="11526" max="11526" width="9.28515625" customWidth="1"/>
    <col min="11527" max="11528" width="9.28515625" bestFit="1" customWidth="1"/>
    <col min="11529" max="11529" width="9.28515625" customWidth="1"/>
    <col min="11530" max="11531" width="9.28515625" bestFit="1" customWidth="1"/>
    <col min="11532" max="11532" width="9.28515625" customWidth="1"/>
    <col min="11533" max="11534" width="9.28515625" bestFit="1" customWidth="1"/>
    <col min="11535" max="11535" width="9.28515625" customWidth="1"/>
    <col min="11536" max="11536" width="9.28515625" bestFit="1" customWidth="1"/>
    <col min="11537" max="11538" width="9.85546875" customWidth="1"/>
    <col min="11539" max="11539" width="11.140625" customWidth="1"/>
    <col min="11541" max="11541" width="9.140625" customWidth="1"/>
    <col min="11774" max="11774" width="6.7109375" bestFit="1" customWidth="1"/>
    <col min="11775" max="11775" width="10" customWidth="1"/>
    <col min="11777" max="11777" width="58.5703125" customWidth="1"/>
    <col min="11778" max="11778" width="9.28515625" bestFit="1" customWidth="1"/>
    <col min="11779" max="11779" width="9.28515625" customWidth="1"/>
    <col min="11780" max="11780" width="10.140625" bestFit="1" customWidth="1"/>
    <col min="11781" max="11781" width="9.28515625" bestFit="1" customWidth="1"/>
    <col min="11782" max="11782" width="9.28515625" customWidth="1"/>
    <col min="11783" max="11784" width="9.28515625" bestFit="1" customWidth="1"/>
    <col min="11785" max="11785" width="9.28515625" customWidth="1"/>
    <col min="11786" max="11787" width="9.28515625" bestFit="1" customWidth="1"/>
    <col min="11788" max="11788" width="9.28515625" customWidth="1"/>
    <col min="11789" max="11790" width="9.28515625" bestFit="1" customWidth="1"/>
    <col min="11791" max="11791" width="9.28515625" customWidth="1"/>
    <col min="11792" max="11792" width="9.28515625" bestFit="1" customWidth="1"/>
    <col min="11793" max="11794" width="9.85546875" customWidth="1"/>
    <col min="11795" max="11795" width="11.140625" customWidth="1"/>
    <col min="11797" max="11797" width="9.140625" customWidth="1"/>
    <col min="12030" max="12030" width="6.7109375" bestFit="1" customWidth="1"/>
    <col min="12031" max="12031" width="10" customWidth="1"/>
    <col min="12033" max="12033" width="58.5703125" customWidth="1"/>
    <col min="12034" max="12034" width="9.28515625" bestFit="1" customWidth="1"/>
    <col min="12035" max="12035" width="9.28515625" customWidth="1"/>
    <col min="12036" max="12036" width="10.140625" bestFit="1" customWidth="1"/>
    <col min="12037" max="12037" width="9.28515625" bestFit="1" customWidth="1"/>
    <col min="12038" max="12038" width="9.28515625" customWidth="1"/>
    <col min="12039" max="12040" width="9.28515625" bestFit="1" customWidth="1"/>
    <col min="12041" max="12041" width="9.28515625" customWidth="1"/>
    <col min="12042" max="12043" width="9.28515625" bestFit="1" customWidth="1"/>
    <col min="12044" max="12044" width="9.28515625" customWidth="1"/>
    <col min="12045" max="12046" width="9.28515625" bestFit="1" customWidth="1"/>
    <col min="12047" max="12047" width="9.28515625" customWidth="1"/>
    <col min="12048" max="12048" width="9.28515625" bestFit="1" customWidth="1"/>
    <col min="12049" max="12050" width="9.85546875" customWidth="1"/>
    <col min="12051" max="12051" width="11.140625" customWidth="1"/>
    <col min="12053" max="12053" width="9.140625" customWidth="1"/>
    <col min="12286" max="12286" width="6.7109375" bestFit="1" customWidth="1"/>
    <col min="12287" max="12287" width="10" customWidth="1"/>
    <col min="12289" max="12289" width="58.5703125" customWidth="1"/>
    <col min="12290" max="12290" width="9.28515625" bestFit="1" customWidth="1"/>
    <col min="12291" max="12291" width="9.28515625" customWidth="1"/>
    <col min="12292" max="12292" width="10.140625" bestFit="1" customWidth="1"/>
    <col min="12293" max="12293" width="9.28515625" bestFit="1" customWidth="1"/>
    <col min="12294" max="12294" width="9.28515625" customWidth="1"/>
    <col min="12295" max="12296" width="9.28515625" bestFit="1" customWidth="1"/>
    <col min="12297" max="12297" width="9.28515625" customWidth="1"/>
    <col min="12298" max="12299" width="9.28515625" bestFit="1" customWidth="1"/>
    <col min="12300" max="12300" width="9.28515625" customWidth="1"/>
    <col min="12301" max="12302" width="9.28515625" bestFit="1" customWidth="1"/>
    <col min="12303" max="12303" width="9.28515625" customWidth="1"/>
    <col min="12304" max="12304" width="9.28515625" bestFit="1" customWidth="1"/>
    <col min="12305" max="12306" width="9.85546875" customWidth="1"/>
    <col min="12307" max="12307" width="11.140625" customWidth="1"/>
    <col min="12309" max="12309" width="9.140625" customWidth="1"/>
    <col min="12542" max="12542" width="6.7109375" bestFit="1" customWidth="1"/>
    <col min="12543" max="12543" width="10" customWidth="1"/>
    <col min="12545" max="12545" width="58.5703125" customWidth="1"/>
    <col min="12546" max="12546" width="9.28515625" bestFit="1" customWidth="1"/>
    <col min="12547" max="12547" width="9.28515625" customWidth="1"/>
    <col min="12548" max="12548" width="10.140625" bestFit="1" customWidth="1"/>
    <col min="12549" max="12549" width="9.28515625" bestFit="1" customWidth="1"/>
    <col min="12550" max="12550" width="9.28515625" customWidth="1"/>
    <col min="12551" max="12552" width="9.28515625" bestFit="1" customWidth="1"/>
    <col min="12553" max="12553" width="9.28515625" customWidth="1"/>
    <col min="12554" max="12555" width="9.28515625" bestFit="1" customWidth="1"/>
    <col min="12556" max="12556" width="9.28515625" customWidth="1"/>
    <col min="12557" max="12558" width="9.28515625" bestFit="1" customWidth="1"/>
    <col min="12559" max="12559" width="9.28515625" customWidth="1"/>
    <col min="12560" max="12560" width="9.28515625" bestFit="1" customWidth="1"/>
    <col min="12561" max="12562" width="9.85546875" customWidth="1"/>
    <col min="12563" max="12563" width="11.140625" customWidth="1"/>
    <col min="12565" max="12565" width="9.140625" customWidth="1"/>
    <col min="12798" max="12798" width="6.7109375" bestFit="1" customWidth="1"/>
    <col min="12799" max="12799" width="10" customWidth="1"/>
    <col min="12801" max="12801" width="58.5703125" customWidth="1"/>
    <col min="12802" max="12802" width="9.28515625" bestFit="1" customWidth="1"/>
    <col min="12803" max="12803" width="9.28515625" customWidth="1"/>
    <col min="12804" max="12804" width="10.140625" bestFit="1" customWidth="1"/>
    <col min="12805" max="12805" width="9.28515625" bestFit="1" customWidth="1"/>
    <col min="12806" max="12806" width="9.28515625" customWidth="1"/>
    <col min="12807" max="12808" width="9.28515625" bestFit="1" customWidth="1"/>
    <col min="12809" max="12809" width="9.28515625" customWidth="1"/>
    <col min="12810" max="12811" width="9.28515625" bestFit="1" customWidth="1"/>
    <col min="12812" max="12812" width="9.28515625" customWidth="1"/>
    <col min="12813" max="12814" width="9.28515625" bestFit="1" customWidth="1"/>
    <col min="12815" max="12815" width="9.28515625" customWidth="1"/>
    <col min="12816" max="12816" width="9.28515625" bestFit="1" customWidth="1"/>
    <col min="12817" max="12818" width="9.85546875" customWidth="1"/>
    <col min="12819" max="12819" width="11.140625" customWidth="1"/>
    <col min="12821" max="12821" width="9.140625" customWidth="1"/>
    <col min="13054" max="13054" width="6.7109375" bestFit="1" customWidth="1"/>
    <col min="13055" max="13055" width="10" customWidth="1"/>
    <col min="13057" max="13057" width="58.5703125" customWidth="1"/>
    <col min="13058" max="13058" width="9.28515625" bestFit="1" customWidth="1"/>
    <col min="13059" max="13059" width="9.28515625" customWidth="1"/>
    <col min="13060" max="13060" width="10.140625" bestFit="1" customWidth="1"/>
    <col min="13061" max="13061" width="9.28515625" bestFit="1" customWidth="1"/>
    <col min="13062" max="13062" width="9.28515625" customWidth="1"/>
    <col min="13063" max="13064" width="9.28515625" bestFit="1" customWidth="1"/>
    <col min="13065" max="13065" width="9.28515625" customWidth="1"/>
    <col min="13066" max="13067" width="9.28515625" bestFit="1" customWidth="1"/>
    <col min="13068" max="13068" width="9.28515625" customWidth="1"/>
    <col min="13069" max="13070" width="9.28515625" bestFit="1" customWidth="1"/>
    <col min="13071" max="13071" width="9.28515625" customWidth="1"/>
    <col min="13072" max="13072" width="9.28515625" bestFit="1" customWidth="1"/>
    <col min="13073" max="13074" width="9.85546875" customWidth="1"/>
    <col min="13075" max="13075" width="11.140625" customWidth="1"/>
    <col min="13077" max="13077" width="9.140625" customWidth="1"/>
    <col min="13310" max="13310" width="6.7109375" bestFit="1" customWidth="1"/>
    <col min="13311" max="13311" width="10" customWidth="1"/>
    <col min="13313" max="13313" width="58.5703125" customWidth="1"/>
    <col min="13314" max="13314" width="9.28515625" bestFit="1" customWidth="1"/>
    <col min="13315" max="13315" width="9.28515625" customWidth="1"/>
    <col min="13316" max="13316" width="10.140625" bestFit="1" customWidth="1"/>
    <col min="13317" max="13317" width="9.28515625" bestFit="1" customWidth="1"/>
    <col min="13318" max="13318" width="9.28515625" customWidth="1"/>
    <col min="13319" max="13320" width="9.28515625" bestFit="1" customWidth="1"/>
    <col min="13321" max="13321" width="9.28515625" customWidth="1"/>
    <col min="13322" max="13323" width="9.28515625" bestFit="1" customWidth="1"/>
    <col min="13324" max="13324" width="9.28515625" customWidth="1"/>
    <col min="13325" max="13326" width="9.28515625" bestFit="1" customWidth="1"/>
    <col min="13327" max="13327" width="9.28515625" customWidth="1"/>
    <col min="13328" max="13328" width="9.28515625" bestFit="1" customWidth="1"/>
    <col min="13329" max="13330" width="9.85546875" customWidth="1"/>
    <col min="13331" max="13331" width="11.140625" customWidth="1"/>
    <col min="13333" max="13333" width="9.140625" customWidth="1"/>
    <col min="13566" max="13566" width="6.7109375" bestFit="1" customWidth="1"/>
    <col min="13567" max="13567" width="10" customWidth="1"/>
    <col min="13569" max="13569" width="58.5703125" customWidth="1"/>
    <col min="13570" max="13570" width="9.28515625" bestFit="1" customWidth="1"/>
    <col min="13571" max="13571" width="9.28515625" customWidth="1"/>
    <col min="13572" max="13572" width="10.140625" bestFit="1" customWidth="1"/>
    <col min="13573" max="13573" width="9.28515625" bestFit="1" customWidth="1"/>
    <col min="13574" max="13574" width="9.28515625" customWidth="1"/>
    <col min="13575" max="13576" width="9.28515625" bestFit="1" customWidth="1"/>
    <col min="13577" max="13577" width="9.28515625" customWidth="1"/>
    <col min="13578" max="13579" width="9.28515625" bestFit="1" customWidth="1"/>
    <col min="13580" max="13580" width="9.28515625" customWidth="1"/>
    <col min="13581" max="13582" width="9.28515625" bestFit="1" customWidth="1"/>
    <col min="13583" max="13583" width="9.28515625" customWidth="1"/>
    <col min="13584" max="13584" width="9.28515625" bestFit="1" customWidth="1"/>
    <col min="13585" max="13586" width="9.85546875" customWidth="1"/>
    <col min="13587" max="13587" width="11.140625" customWidth="1"/>
    <col min="13589" max="13589" width="9.140625" customWidth="1"/>
    <col min="13822" max="13822" width="6.7109375" bestFit="1" customWidth="1"/>
    <col min="13823" max="13823" width="10" customWidth="1"/>
    <col min="13825" max="13825" width="58.5703125" customWidth="1"/>
    <col min="13826" max="13826" width="9.28515625" bestFit="1" customWidth="1"/>
    <col min="13827" max="13827" width="9.28515625" customWidth="1"/>
    <col min="13828" max="13828" width="10.140625" bestFit="1" customWidth="1"/>
    <col min="13829" max="13829" width="9.28515625" bestFit="1" customWidth="1"/>
    <col min="13830" max="13830" width="9.28515625" customWidth="1"/>
    <col min="13831" max="13832" width="9.28515625" bestFit="1" customWidth="1"/>
    <col min="13833" max="13833" width="9.28515625" customWidth="1"/>
    <col min="13834" max="13835" width="9.28515625" bestFit="1" customWidth="1"/>
    <col min="13836" max="13836" width="9.28515625" customWidth="1"/>
    <col min="13837" max="13838" width="9.28515625" bestFit="1" customWidth="1"/>
    <col min="13839" max="13839" width="9.28515625" customWidth="1"/>
    <col min="13840" max="13840" width="9.28515625" bestFit="1" customWidth="1"/>
    <col min="13841" max="13842" width="9.85546875" customWidth="1"/>
    <col min="13843" max="13843" width="11.140625" customWidth="1"/>
    <col min="13845" max="13845" width="9.140625" customWidth="1"/>
    <col min="14078" max="14078" width="6.7109375" bestFit="1" customWidth="1"/>
    <col min="14079" max="14079" width="10" customWidth="1"/>
    <col min="14081" max="14081" width="58.5703125" customWidth="1"/>
    <col min="14082" max="14082" width="9.28515625" bestFit="1" customWidth="1"/>
    <col min="14083" max="14083" width="9.28515625" customWidth="1"/>
    <col min="14084" max="14084" width="10.140625" bestFit="1" customWidth="1"/>
    <col min="14085" max="14085" width="9.28515625" bestFit="1" customWidth="1"/>
    <col min="14086" max="14086" width="9.28515625" customWidth="1"/>
    <col min="14087" max="14088" width="9.28515625" bestFit="1" customWidth="1"/>
    <col min="14089" max="14089" width="9.28515625" customWidth="1"/>
    <col min="14090" max="14091" width="9.28515625" bestFit="1" customWidth="1"/>
    <col min="14092" max="14092" width="9.28515625" customWidth="1"/>
    <col min="14093" max="14094" width="9.28515625" bestFit="1" customWidth="1"/>
    <col min="14095" max="14095" width="9.28515625" customWidth="1"/>
    <col min="14096" max="14096" width="9.28515625" bestFit="1" customWidth="1"/>
    <col min="14097" max="14098" width="9.85546875" customWidth="1"/>
    <col min="14099" max="14099" width="11.140625" customWidth="1"/>
    <col min="14101" max="14101" width="9.140625" customWidth="1"/>
    <col min="14334" max="14334" width="6.7109375" bestFit="1" customWidth="1"/>
    <col min="14335" max="14335" width="10" customWidth="1"/>
    <col min="14337" max="14337" width="58.5703125" customWidth="1"/>
    <col min="14338" max="14338" width="9.28515625" bestFit="1" customWidth="1"/>
    <col min="14339" max="14339" width="9.28515625" customWidth="1"/>
    <col min="14340" max="14340" width="10.140625" bestFit="1" customWidth="1"/>
    <col min="14341" max="14341" width="9.28515625" bestFit="1" customWidth="1"/>
    <col min="14342" max="14342" width="9.28515625" customWidth="1"/>
    <col min="14343" max="14344" width="9.28515625" bestFit="1" customWidth="1"/>
    <col min="14345" max="14345" width="9.28515625" customWidth="1"/>
    <col min="14346" max="14347" width="9.28515625" bestFit="1" customWidth="1"/>
    <col min="14348" max="14348" width="9.28515625" customWidth="1"/>
    <col min="14349" max="14350" width="9.28515625" bestFit="1" customWidth="1"/>
    <col min="14351" max="14351" width="9.28515625" customWidth="1"/>
    <col min="14352" max="14352" width="9.28515625" bestFit="1" customWidth="1"/>
    <col min="14353" max="14354" width="9.85546875" customWidth="1"/>
    <col min="14355" max="14355" width="11.140625" customWidth="1"/>
    <col min="14357" max="14357" width="9.140625" customWidth="1"/>
    <col min="14590" max="14590" width="6.7109375" bestFit="1" customWidth="1"/>
    <col min="14591" max="14591" width="10" customWidth="1"/>
    <col min="14593" max="14593" width="58.5703125" customWidth="1"/>
    <col min="14594" max="14594" width="9.28515625" bestFit="1" customWidth="1"/>
    <col min="14595" max="14595" width="9.28515625" customWidth="1"/>
    <col min="14596" max="14596" width="10.140625" bestFit="1" customWidth="1"/>
    <col min="14597" max="14597" width="9.28515625" bestFit="1" customWidth="1"/>
    <col min="14598" max="14598" width="9.28515625" customWidth="1"/>
    <col min="14599" max="14600" width="9.28515625" bestFit="1" customWidth="1"/>
    <col min="14601" max="14601" width="9.28515625" customWidth="1"/>
    <col min="14602" max="14603" width="9.28515625" bestFit="1" customWidth="1"/>
    <col min="14604" max="14604" width="9.28515625" customWidth="1"/>
    <col min="14605" max="14606" width="9.28515625" bestFit="1" customWidth="1"/>
    <col min="14607" max="14607" width="9.28515625" customWidth="1"/>
    <col min="14608" max="14608" width="9.28515625" bestFit="1" customWidth="1"/>
    <col min="14609" max="14610" width="9.85546875" customWidth="1"/>
    <col min="14611" max="14611" width="11.140625" customWidth="1"/>
    <col min="14613" max="14613" width="9.140625" customWidth="1"/>
    <col min="14846" max="14846" width="6.7109375" bestFit="1" customWidth="1"/>
    <col min="14847" max="14847" width="10" customWidth="1"/>
    <col min="14849" max="14849" width="58.5703125" customWidth="1"/>
    <col min="14850" max="14850" width="9.28515625" bestFit="1" customWidth="1"/>
    <col min="14851" max="14851" width="9.28515625" customWidth="1"/>
    <col min="14852" max="14852" width="10.140625" bestFit="1" customWidth="1"/>
    <col min="14853" max="14853" width="9.28515625" bestFit="1" customWidth="1"/>
    <col min="14854" max="14854" width="9.28515625" customWidth="1"/>
    <col min="14855" max="14856" width="9.28515625" bestFit="1" customWidth="1"/>
    <col min="14857" max="14857" width="9.28515625" customWidth="1"/>
    <col min="14858" max="14859" width="9.28515625" bestFit="1" customWidth="1"/>
    <col min="14860" max="14860" width="9.28515625" customWidth="1"/>
    <col min="14861" max="14862" width="9.28515625" bestFit="1" customWidth="1"/>
    <col min="14863" max="14863" width="9.28515625" customWidth="1"/>
    <col min="14864" max="14864" width="9.28515625" bestFit="1" customWidth="1"/>
    <col min="14865" max="14866" width="9.85546875" customWidth="1"/>
    <col min="14867" max="14867" width="11.140625" customWidth="1"/>
    <col min="14869" max="14869" width="9.140625" customWidth="1"/>
    <col min="15102" max="15102" width="6.7109375" bestFit="1" customWidth="1"/>
    <col min="15103" max="15103" width="10" customWidth="1"/>
    <col min="15105" max="15105" width="58.5703125" customWidth="1"/>
    <col min="15106" max="15106" width="9.28515625" bestFit="1" customWidth="1"/>
    <col min="15107" max="15107" width="9.28515625" customWidth="1"/>
    <col min="15108" max="15108" width="10.140625" bestFit="1" customWidth="1"/>
    <col min="15109" max="15109" width="9.28515625" bestFit="1" customWidth="1"/>
    <col min="15110" max="15110" width="9.28515625" customWidth="1"/>
    <col min="15111" max="15112" width="9.28515625" bestFit="1" customWidth="1"/>
    <col min="15113" max="15113" width="9.28515625" customWidth="1"/>
    <col min="15114" max="15115" width="9.28515625" bestFit="1" customWidth="1"/>
    <col min="15116" max="15116" width="9.28515625" customWidth="1"/>
    <col min="15117" max="15118" width="9.28515625" bestFit="1" customWidth="1"/>
    <col min="15119" max="15119" width="9.28515625" customWidth="1"/>
    <col min="15120" max="15120" width="9.28515625" bestFit="1" customWidth="1"/>
    <col min="15121" max="15122" width="9.85546875" customWidth="1"/>
    <col min="15123" max="15123" width="11.140625" customWidth="1"/>
    <col min="15125" max="15125" width="9.140625" customWidth="1"/>
    <col min="15358" max="15358" width="6.7109375" bestFit="1" customWidth="1"/>
    <col min="15359" max="15359" width="10" customWidth="1"/>
    <col min="15361" max="15361" width="58.5703125" customWidth="1"/>
    <col min="15362" max="15362" width="9.28515625" bestFit="1" customWidth="1"/>
    <col min="15363" max="15363" width="9.28515625" customWidth="1"/>
    <col min="15364" max="15364" width="10.140625" bestFit="1" customWidth="1"/>
    <col min="15365" max="15365" width="9.28515625" bestFit="1" customWidth="1"/>
    <col min="15366" max="15366" width="9.28515625" customWidth="1"/>
    <col min="15367" max="15368" width="9.28515625" bestFit="1" customWidth="1"/>
    <col min="15369" max="15369" width="9.28515625" customWidth="1"/>
    <col min="15370" max="15371" width="9.28515625" bestFit="1" customWidth="1"/>
    <col min="15372" max="15372" width="9.28515625" customWidth="1"/>
    <col min="15373" max="15374" width="9.28515625" bestFit="1" customWidth="1"/>
    <col min="15375" max="15375" width="9.28515625" customWidth="1"/>
    <col min="15376" max="15376" width="9.28515625" bestFit="1" customWidth="1"/>
    <col min="15377" max="15378" width="9.85546875" customWidth="1"/>
    <col min="15379" max="15379" width="11.140625" customWidth="1"/>
    <col min="15381" max="15381" width="9.140625" customWidth="1"/>
    <col min="15614" max="15614" width="6.7109375" bestFit="1" customWidth="1"/>
    <col min="15615" max="15615" width="10" customWidth="1"/>
    <col min="15617" max="15617" width="58.5703125" customWidth="1"/>
    <col min="15618" max="15618" width="9.28515625" bestFit="1" customWidth="1"/>
    <col min="15619" max="15619" width="9.28515625" customWidth="1"/>
    <col min="15620" max="15620" width="10.140625" bestFit="1" customWidth="1"/>
    <col min="15621" max="15621" width="9.28515625" bestFit="1" customWidth="1"/>
    <col min="15622" max="15622" width="9.28515625" customWidth="1"/>
    <col min="15623" max="15624" width="9.28515625" bestFit="1" customWidth="1"/>
    <col min="15625" max="15625" width="9.28515625" customWidth="1"/>
    <col min="15626" max="15627" width="9.28515625" bestFit="1" customWidth="1"/>
    <col min="15628" max="15628" width="9.28515625" customWidth="1"/>
    <col min="15629" max="15630" width="9.28515625" bestFit="1" customWidth="1"/>
    <col min="15631" max="15631" width="9.28515625" customWidth="1"/>
    <col min="15632" max="15632" width="9.28515625" bestFit="1" customWidth="1"/>
    <col min="15633" max="15634" width="9.85546875" customWidth="1"/>
    <col min="15635" max="15635" width="11.140625" customWidth="1"/>
    <col min="15637" max="15637" width="9.140625" customWidth="1"/>
    <col min="15870" max="15870" width="6.7109375" bestFit="1" customWidth="1"/>
    <col min="15871" max="15871" width="10" customWidth="1"/>
    <col min="15873" max="15873" width="58.5703125" customWidth="1"/>
    <col min="15874" max="15874" width="9.28515625" bestFit="1" customWidth="1"/>
    <col min="15875" max="15875" width="9.28515625" customWidth="1"/>
    <col min="15876" max="15876" width="10.140625" bestFit="1" customWidth="1"/>
    <col min="15877" max="15877" width="9.28515625" bestFit="1" customWidth="1"/>
    <col min="15878" max="15878" width="9.28515625" customWidth="1"/>
    <col min="15879" max="15880" width="9.28515625" bestFit="1" customWidth="1"/>
    <col min="15881" max="15881" width="9.28515625" customWidth="1"/>
    <col min="15882" max="15883" width="9.28515625" bestFit="1" customWidth="1"/>
    <col min="15884" max="15884" width="9.28515625" customWidth="1"/>
    <col min="15885" max="15886" width="9.28515625" bestFit="1" customWidth="1"/>
    <col min="15887" max="15887" width="9.28515625" customWidth="1"/>
    <col min="15888" max="15888" width="9.28515625" bestFit="1" customWidth="1"/>
    <col min="15889" max="15890" width="9.85546875" customWidth="1"/>
    <col min="15891" max="15891" width="11.140625" customWidth="1"/>
    <col min="15893" max="15893" width="9.140625" customWidth="1"/>
    <col min="16126" max="16126" width="6.7109375" bestFit="1" customWidth="1"/>
    <col min="16127" max="16127" width="10" customWidth="1"/>
    <col min="16129" max="16129" width="58.5703125" customWidth="1"/>
    <col min="16130" max="16130" width="9.28515625" bestFit="1" customWidth="1"/>
    <col min="16131" max="16131" width="9.28515625" customWidth="1"/>
    <col min="16132" max="16132" width="10.140625" bestFit="1" customWidth="1"/>
    <col min="16133" max="16133" width="9.28515625" bestFit="1" customWidth="1"/>
    <col min="16134" max="16134" width="9.28515625" customWidth="1"/>
    <col min="16135" max="16136" width="9.28515625" bestFit="1" customWidth="1"/>
    <col min="16137" max="16137" width="9.28515625" customWidth="1"/>
    <col min="16138" max="16139" width="9.28515625" bestFit="1" customWidth="1"/>
    <col min="16140" max="16140" width="9.28515625" customWidth="1"/>
    <col min="16141" max="16142" width="9.28515625" bestFit="1" customWidth="1"/>
    <col min="16143" max="16143" width="9.28515625" customWidth="1"/>
    <col min="16144" max="16144" width="9.28515625" bestFit="1" customWidth="1"/>
    <col min="16145" max="16146" width="9.85546875" customWidth="1"/>
    <col min="16147" max="16147" width="11.140625" customWidth="1"/>
    <col min="16149" max="16149" width="9.140625" customWidth="1"/>
  </cols>
  <sheetData>
    <row r="1" spans="1:31">
      <c r="B1">
        <f>KG!B1</f>
        <v>2026</v>
      </c>
      <c r="D1" s="34" t="s">
        <v>29</v>
      </c>
      <c r="W1" s="1"/>
      <c r="X1" s="1" t="s">
        <v>38</v>
      </c>
      <c r="Y1" s="1">
        <f>KG!AB1</f>
        <v>23</v>
      </c>
      <c r="AA1" s="37">
        <f>Y1/Y2</f>
        <v>1.7692307692307692</v>
      </c>
    </row>
    <row r="2" spans="1:31">
      <c r="B2" s="32" t="str">
        <f>KG!B2</f>
        <v>Июль</v>
      </c>
      <c r="D2" t="s">
        <v>21</v>
      </c>
      <c r="U2" s="1"/>
      <c r="W2" s="37">
        <f>S60/KG!$V$60</f>
        <v>4.3265597416776089E-2</v>
      </c>
      <c r="X2" s="38" t="s">
        <v>39</v>
      </c>
      <c r="Y2" s="1">
        <f>KG!AB2</f>
        <v>13</v>
      </c>
      <c r="AA2" s="70">
        <f>SUMPRODUCT(AA5:AA48,AD5:AD48)</f>
        <v>2618873.3166666664</v>
      </c>
    </row>
    <row r="3" spans="1:31" ht="45">
      <c r="A3" s="2" t="s">
        <v>1</v>
      </c>
      <c r="B3" s="2" t="s">
        <v>2</v>
      </c>
      <c r="C3" s="3" t="s">
        <v>3</v>
      </c>
      <c r="D3" s="4" t="s">
        <v>4</v>
      </c>
      <c r="E3" s="131" t="s">
        <v>5</v>
      </c>
      <c r="F3" s="131"/>
      <c r="G3" s="131"/>
      <c r="H3" s="131" t="s">
        <v>6</v>
      </c>
      <c r="I3" s="131"/>
      <c r="J3" s="131"/>
      <c r="K3" s="131" t="s">
        <v>7</v>
      </c>
      <c r="L3" s="131"/>
      <c r="M3" s="131"/>
      <c r="N3" s="131" t="s">
        <v>8</v>
      </c>
      <c r="O3" s="131"/>
      <c r="P3" s="131"/>
      <c r="Q3" s="123" t="s">
        <v>9</v>
      </c>
      <c r="R3" s="123"/>
      <c r="S3" s="123"/>
      <c r="U3" s="1"/>
      <c r="W3" s="35" t="s">
        <v>35</v>
      </c>
      <c r="X3" s="39" t="s">
        <v>36</v>
      </c>
      <c r="Y3" s="39" t="s">
        <v>37</v>
      </c>
      <c r="AA3" s="43" t="s">
        <v>40</v>
      </c>
      <c r="AB3" s="39" t="s">
        <v>41</v>
      </c>
      <c r="AC3" s="39" t="s">
        <v>42</v>
      </c>
    </row>
    <row r="4" spans="1:31" ht="30">
      <c r="A4" s="3"/>
      <c r="B4" s="2"/>
      <c r="C4" s="5"/>
      <c r="D4" s="6"/>
      <c r="E4" s="7" t="s">
        <v>10</v>
      </c>
      <c r="F4" s="7" t="s">
        <v>11</v>
      </c>
      <c r="G4" s="7" t="s">
        <v>12</v>
      </c>
      <c r="H4" s="8" t="s">
        <v>10</v>
      </c>
      <c r="I4" s="8" t="s">
        <v>11</v>
      </c>
      <c r="J4" s="7" t="s">
        <v>12</v>
      </c>
      <c r="K4" s="8" t="s">
        <v>10</v>
      </c>
      <c r="L4" s="8" t="s">
        <v>11</v>
      </c>
      <c r="M4" s="7" t="s">
        <v>12</v>
      </c>
      <c r="N4" s="8" t="s">
        <v>10</v>
      </c>
      <c r="O4" s="8" t="s">
        <v>11</v>
      </c>
      <c r="P4" s="7" t="s">
        <v>12</v>
      </c>
      <c r="Q4" s="9" t="s">
        <v>10</v>
      </c>
      <c r="R4" s="9" t="s">
        <v>11</v>
      </c>
      <c r="S4" s="10" t="s">
        <v>12</v>
      </c>
      <c r="U4" s="11" t="s">
        <v>13</v>
      </c>
      <c r="W4" s="35" t="s">
        <v>11</v>
      </c>
      <c r="X4" s="35" t="s">
        <v>11</v>
      </c>
      <c r="Y4" s="35" t="s">
        <v>11</v>
      </c>
      <c r="AA4" s="43" t="s">
        <v>11</v>
      </c>
      <c r="AB4" s="43" t="s">
        <v>11</v>
      </c>
      <c r="AC4" s="43" t="s">
        <v>43</v>
      </c>
    </row>
    <row r="5" spans="1:31">
      <c r="A5" s="12">
        <f>KG!A5</f>
        <v>1</v>
      </c>
      <c r="B5" s="42">
        <f>KG!B5</f>
        <v>1401515</v>
      </c>
      <c r="C5" s="19">
        <f>Бишкек!C5</f>
        <v>13599</v>
      </c>
      <c r="D5" s="13" t="str">
        <f>Бишкек!D5</f>
        <v>Чипсы Kracks Barbeque 12*45 gr</v>
      </c>
      <c r="E5" s="14">
        <v>0</v>
      </c>
      <c r="F5" s="14">
        <f t="shared" ref="F5" si="0">E5/$U5</f>
        <v>0</v>
      </c>
      <c r="G5" s="14">
        <v>0</v>
      </c>
      <c r="H5" s="14">
        <v>32</v>
      </c>
      <c r="I5" s="14">
        <f t="shared" ref="I5" si="1">H5/$U5</f>
        <v>2.6666666666666665</v>
      </c>
      <c r="J5" s="14">
        <v>3256.05</v>
      </c>
      <c r="K5" s="14">
        <v>0</v>
      </c>
      <c r="L5" s="14">
        <f t="shared" ref="L5" si="2">K5/$U5</f>
        <v>0</v>
      </c>
      <c r="M5" s="14">
        <v>0</v>
      </c>
      <c r="N5" s="14">
        <v>24</v>
      </c>
      <c r="O5" s="14">
        <f>N5/$U5</f>
        <v>2</v>
      </c>
      <c r="P5" s="14">
        <v>2504.25</v>
      </c>
      <c r="Q5" s="16">
        <f>E5+H5+K5+N5</f>
        <v>56</v>
      </c>
      <c r="R5" s="16">
        <f>Q5/$U5</f>
        <v>4.666666666666667</v>
      </c>
      <c r="S5" s="17">
        <f>G5+J5+M5+P5</f>
        <v>5760.3</v>
      </c>
      <c r="U5">
        <f>KG!X5</f>
        <v>12</v>
      </c>
      <c r="W5" s="36">
        <v>2.0297625140712956</v>
      </c>
      <c r="X5" s="36">
        <f>W5-R5</f>
        <v>-2.6369041525953714</v>
      </c>
      <c r="Y5" s="40">
        <f>R5/W5-1</f>
        <v>1.2991195444368868</v>
      </c>
      <c r="AA5" s="36">
        <v>5.666666666666667</v>
      </c>
      <c r="AB5" s="36">
        <f>R5/$Y$1</f>
        <v>0.20289855072463769</v>
      </c>
      <c r="AC5" s="36">
        <f>IF(AB5=0,0,AA5/AB5)</f>
        <v>27.928571428571427</v>
      </c>
      <c r="AD5" s="76">
        <f>KG!AG5</f>
        <v>1260</v>
      </c>
      <c r="AE5" s="31">
        <f>AA5*AD5</f>
        <v>7140</v>
      </c>
    </row>
    <row r="6" spans="1:31">
      <c r="A6" s="12">
        <f>KG!A6</f>
        <v>2</v>
      </c>
      <c r="B6" s="42">
        <f>KG!B6</f>
        <v>1401015</v>
      </c>
      <c r="C6" s="19">
        <f>Бишкек!C6</f>
        <v>13594</v>
      </c>
      <c r="D6" s="13" t="str">
        <f>Бишкек!D6</f>
        <v>Чипсы Kracks Barbeque 14*160 gr</v>
      </c>
      <c r="E6" s="14">
        <v>14</v>
      </c>
      <c r="F6" s="14">
        <f t="shared" ref="F6:F58" si="3">E6/$U6</f>
        <v>1</v>
      </c>
      <c r="G6" s="14">
        <v>3150</v>
      </c>
      <c r="H6" s="14">
        <v>47</v>
      </c>
      <c r="I6" s="14">
        <f t="shared" ref="I6:I58" si="4">H6/$U6</f>
        <v>3.3571428571428572</v>
      </c>
      <c r="J6" s="14">
        <v>10275.75</v>
      </c>
      <c r="K6" s="14">
        <v>0</v>
      </c>
      <c r="L6" s="14">
        <f t="shared" ref="L6:L58" si="5">K6/$U6</f>
        <v>0</v>
      </c>
      <c r="M6" s="14">
        <v>0</v>
      </c>
      <c r="N6" s="14">
        <v>22</v>
      </c>
      <c r="O6" s="14">
        <f t="shared" ref="O6:O58" si="6">N6/$U6</f>
        <v>1.5714285714285714</v>
      </c>
      <c r="P6" s="14">
        <v>4950</v>
      </c>
      <c r="Q6" s="16">
        <f t="shared" ref="Q6:Q58" si="7">E6+H6+K6+N6</f>
        <v>83</v>
      </c>
      <c r="R6" s="16">
        <f t="shared" ref="R6:R58" si="8">Q6/$U6</f>
        <v>5.9285714285714288</v>
      </c>
      <c r="S6" s="17">
        <f t="shared" ref="S6:S58" si="9">G6+J6+M6+P6</f>
        <v>18375.75</v>
      </c>
      <c r="U6">
        <f>KG!X6</f>
        <v>14</v>
      </c>
      <c r="W6" s="36">
        <v>3.0297625140713</v>
      </c>
      <c r="X6" s="36">
        <f t="shared" ref="X6:X58" si="10">W6-R6</f>
        <v>-2.8988089145001288</v>
      </c>
      <c r="Y6" s="40">
        <f t="shared" ref="Y6:Y58" si="11">R6/W6-1</f>
        <v>0.95677760254707223</v>
      </c>
      <c r="AA6" s="36">
        <v>7</v>
      </c>
      <c r="AB6" s="36">
        <f t="shared" ref="AB6:AB58" si="12">R6/$Y$1</f>
        <v>0.25776397515527949</v>
      </c>
      <c r="AC6" s="36">
        <f t="shared" ref="AC6:AC58" si="13">IF(AB6=0,0,AA6/AB6)</f>
        <v>27.156626506024097</v>
      </c>
      <c r="AD6" s="76">
        <f>KG!AG6</f>
        <v>3150</v>
      </c>
      <c r="AE6" s="31">
        <f t="shared" ref="AE6:AE58" si="14">AA6*AD6</f>
        <v>22050</v>
      </c>
    </row>
    <row r="7" spans="1:31">
      <c r="A7" s="12">
        <f>KG!A7</f>
        <v>3</v>
      </c>
      <c r="B7" s="42">
        <f>KG!B7</f>
        <v>1401520</v>
      </c>
      <c r="C7" s="19">
        <f>Бишкек!C7</f>
        <v>13600</v>
      </c>
      <c r="D7" s="13" t="str">
        <f>Бишкек!D7</f>
        <v>Чипсы Kracks Cheese 12*45 gr</v>
      </c>
      <c r="E7" s="14">
        <v>24</v>
      </c>
      <c r="F7" s="14">
        <f t="shared" si="3"/>
        <v>2</v>
      </c>
      <c r="G7" s="14">
        <v>2520</v>
      </c>
      <c r="H7" s="14">
        <v>42</v>
      </c>
      <c r="I7" s="14">
        <f t="shared" si="4"/>
        <v>3.5</v>
      </c>
      <c r="J7" s="14">
        <v>4277.7</v>
      </c>
      <c r="K7" s="14">
        <v>0</v>
      </c>
      <c r="L7" s="14">
        <f t="shared" si="5"/>
        <v>0</v>
      </c>
      <c r="M7" s="14">
        <v>0</v>
      </c>
      <c r="N7" s="14">
        <v>24</v>
      </c>
      <c r="O7" s="14">
        <f t="shared" si="6"/>
        <v>2</v>
      </c>
      <c r="P7" s="14">
        <v>2504.25</v>
      </c>
      <c r="Q7" s="16">
        <f t="shared" si="7"/>
        <v>90</v>
      </c>
      <c r="R7" s="16">
        <f t="shared" si="8"/>
        <v>7.5</v>
      </c>
      <c r="S7" s="17">
        <f t="shared" si="9"/>
        <v>9301.9500000000007</v>
      </c>
      <c r="U7">
        <f>KG!X7</f>
        <v>12</v>
      </c>
      <c r="W7" s="36">
        <v>4.0297625140713</v>
      </c>
      <c r="X7" s="36">
        <f t="shared" si="10"/>
        <v>-3.4702374859287</v>
      </c>
      <c r="Y7" s="40">
        <f t="shared" si="11"/>
        <v>0.86115186039156733</v>
      </c>
      <c r="AA7" s="36">
        <v>6.666666666666667</v>
      </c>
      <c r="AB7" s="36">
        <f t="shared" si="12"/>
        <v>0.32608695652173914</v>
      </c>
      <c r="AC7" s="36">
        <f t="shared" si="13"/>
        <v>20.444444444444446</v>
      </c>
      <c r="AD7" s="76">
        <f>KG!AG7</f>
        <v>1260</v>
      </c>
      <c r="AE7" s="31">
        <f t="shared" si="14"/>
        <v>8400</v>
      </c>
    </row>
    <row r="8" spans="1:31">
      <c r="A8" s="12">
        <f>KG!A8</f>
        <v>4</v>
      </c>
      <c r="B8" s="42">
        <f>KG!B8</f>
        <v>1401020</v>
      </c>
      <c r="C8" s="19">
        <f>Бишкек!C8</f>
        <v>13595</v>
      </c>
      <c r="D8" s="13" t="str">
        <f>Бишкек!D8</f>
        <v>Чипсы Kracks Cheese 14*160 gr</v>
      </c>
      <c r="E8" s="14">
        <v>28</v>
      </c>
      <c r="F8" s="14">
        <f t="shared" si="3"/>
        <v>2</v>
      </c>
      <c r="G8" s="14">
        <v>6300</v>
      </c>
      <c r="H8" s="14">
        <v>50</v>
      </c>
      <c r="I8" s="14">
        <f t="shared" si="4"/>
        <v>3.5714285714285716</v>
      </c>
      <c r="J8" s="14">
        <v>10885.5</v>
      </c>
      <c r="K8" s="14">
        <v>1</v>
      </c>
      <c r="L8" s="14">
        <f t="shared" si="5"/>
        <v>7.1428571428571425E-2</v>
      </c>
      <c r="M8" s="14">
        <v>225</v>
      </c>
      <c r="N8" s="14">
        <v>21</v>
      </c>
      <c r="O8" s="14">
        <f t="shared" si="6"/>
        <v>1.5</v>
      </c>
      <c r="P8" s="14">
        <v>4725</v>
      </c>
      <c r="Q8" s="16">
        <f t="shared" si="7"/>
        <v>100</v>
      </c>
      <c r="R8" s="16">
        <f t="shared" si="8"/>
        <v>7.1428571428571432</v>
      </c>
      <c r="S8" s="17">
        <f t="shared" si="9"/>
        <v>22135.5</v>
      </c>
      <c r="U8">
        <f>KG!X8</f>
        <v>14</v>
      </c>
      <c r="W8" s="36">
        <v>5.0297625140713</v>
      </c>
      <c r="X8" s="36">
        <f t="shared" si="10"/>
        <v>-2.1130946287858432</v>
      </c>
      <c r="Y8" s="40">
        <f t="shared" si="11"/>
        <v>0.42011817116101091</v>
      </c>
      <c r="AA8" s="36">
        <v>8.0714285714285712</v>
      </c>
      <c r="AB8" s="36">
        <f t="shared" si="12"/>
        <v>0.31055900621118016</v>
      </c>
      <c r="AC8" s="36">
        <f t="shared" si="13"/>
        <v>25.989999999999995</v>
      </c>
      <c r="AD8" s="76">
        <f>KG!AG8</f>
        <v>3150</v>
      </c>
      <c r="AE8" s="31">
        <f t="shared" si="14"/>
        <v>25425</v>
      </c>
    </row>
    <row r="9" spans="1:31">
      <c r="A9" s="12">
        <f>KG!A9</f>
        <v>5</v>
      </c>
      <c r="B9" s="42">
        <f>KG!B9</f>
        <v>1402070</v>
      </c>
      <c r="C9" s="19">
        <f>Бишкек!C9</f>
        <v>19809</v>
      </c>
      <c r="D9" s="13" t="str">
        <f>Бишкек!D9</f>
        <v>Чипсы Kracks Crab 14*160 gr</v>
      </c>
      <c r="E9" s="14">
        <v>0</v>
      </c>
      <c r="F9" s="14">
        <f t="shared" si="3"/>
        <v>0</v>
      </c>
      <c r="G9" s="14">
        <v>0</v>
      </c>
      <c r="H9" s="14">
        <v>49</v>
      </c>
      <c r="I9" s="14">
        <f t="shared" si="4"/>
        <v>3.5</v>
      </c>
      <c r="J9" s="14">
        <v>10647</v>
      </c>
      <c r="K9" s="14">
        <v>1</v>
      </c>
      <c r="L9" s="14">
        <f t="shared" si="5"/>
        <v>7.1428571428571425E-2</v>
      </c>
      <c r="M9" s="14">
        <v>225</v>
      </c>
      <c r="N9" s="14">
        <v>21</v>
      </c>
      <c r="O9" s="14">
        <f t="shared" si="6"/>
        <v>1.5</v>
      </c>
      <c r="P9" s="14">
        <v>4725</v>
      </c>
      <c r="Q9" s="16">
        <f t="shared" si="7"/>
        <v>71</v>
      </c>
      <c r="R9" s="16">
        <f t="shared" si="8"/>
        <v>5.0714285714285712</v>
      </c>
      <c r="S9" s="17">
        <f t="shared" si="9"/>
        <v>15597</v>
      </c>
      <c r="U9">
        <f>KG!X9</f>
        <v>14</v>
      </c>
      <c r="W9" s="36">
        <v>6.0297625140713</v>
      </c>
      <c r="X9" s="36">
        <f t="shared" si="10"/>
        <v>0.95833394264272886</v>
      </c>
      <c r="Y9" s="40">
        <f t="shared" si="11"/>
        <v>-0.1589339448123076</v>
      </c>
      <c r="AA9" s="36">
        <v>7.7857142857142856</v>
      </c>
      <c r="AB9" s="36">
        <f t="shared" si="12"/>
        <v>0.22049689440993789</v>
      </c>
      <c r="AC9" s="36">
        <f t="shared" si="13"/>
        <v>35.309859154929576</v>
      </c>
      <c r="AD9" s="76">
        <f>KG!AG9</f>
        <v>3150</v>
      </c>
      <c r="AE9" s="31">
        <f t="shared" si="14"/>
        <v>24525</v>
      </c>
    </row>
    <row r="10" spans="1:31">
      <c r="A10" s="12">
        <f>KG!A10</f>
        <v>6</v>
      </c>
      <c r="B10" s="42">
        <f>KG!B10</f>
        <v>1401505</v>
      </c>
      <c r="C10" s="19">
        <f>Бишкек!C10</f>
        <v>13597</v>
      </c>
      <c r="D10" s="13" t="str">
        <f>Бишкек!D10</f>
        <v>Чипсы Kracks Original 12*45 gr</v>
      </c>
      <c r="E10" s="14">
        <v>0</v>
      </c>
      <c r="F10" s="14">
        <f t="shared" si="3"/>
        <v>0</v>
      </c>
      <c r="G10" s="14">
        <v>0</v>
      </c>
      <c r="H10" s="14">
        <v>37</v>
      </c>
      <c r="I10" s="14">
        <f t="shared" si="4"/>
        <v>3.0833333333333335</v>
      </c>
      <c r="J10" s="14">
        <v>3752.7</v>
      </c>
      <c r="K10" s="14">
        <v>0</v>
      </c>
      <c r="L10" s="14">
        <f t="shared" si="5"/>
        <v>0</v>
      </c>
      <c r="M10" s="14">
        <v>0</v>
      </c>
      <c r="N10" s="14">
        <v>24</v>
      </c>
      <c r="O10" s="14">
        <f t="shared" si="6"/>
        <v>2</v>
      </c>
      <c r="P10" s="14">
        <v>2504.25</v>
      </c>
      <c r="Q10" s="16">
        <f t="shared" si="7"/>
        <v>61</v>
      </c>
      <c r="R10" s="16">
        <f t="shared" si="8"/>
        <v>5.083333333333333</v>
      </c>
      <c r="S10" s="17">
        <f t="shared" si="9"/>
        <v>6256.95</v>
      </c>
      <c r="U10">
        <f>KG!X10</f>
        <v>12</v>
      </c>
      <c r="W10" s="36">
        <v>7.0297625140713</v>
      </c>
      <c r="X10" s="36">
        <f t="shared" si="10"/>
        <v>1.946429180737967</v>
      </c>
      <c r="Y10" s="40">
        <f t="shared" si="11"/>
        <v>-0.27688405928960591</v>
      </c>
      <c r="AA10" s="36">
        <v>0</v>
      </c>
      <c r="AB10" s="36">
        <f t="shared" si="12"/>
        <v>0.22101449275362317</v>
      </c>
      <c r="AC10" s="36">
        <f t="shared" si="13"/>
        <v>0</v>
      </c>
      <c r="AD10" s="76">
        <f>KG!AG10</f>
        <v>1260</v>
      </c>
      <c r="AE10" s="31">
        <f t="shared" si="14"/>
        <v>0</v>
      </c>
    </row>
    <row r="11" spans="1:31">
      <c r="A11" s="12">
        <f>KG!A11</f>
        <v>7</v>
      </c>
      <c r="B11" s="42">
        <f>KG!B11</f>
        <v>1401005</v>
      </c>
      <c r="C11" s="19">
        <f>Бишкек!C11</f>
        <v>13592</v>
      </c>
      <c r="D11" s="13" t="str">
        <f>Бишкек!D11</f>
        <v>Чипсы Kracks Original 14*160 gr</v>
      </c>
      <c r="E11" s="14">
        <v>0</v>
      </c>
      <c r="F11" s="14">
        <f t="shared" si="3"/>
        <v>0</v>
      </c>
      <c r="G11" s="14">
        <v>0</v>
      </c>
      <c r="H11" s="14">
        <v>33</v>
      </c>
      <c r="I11" s="14">
        <f t="shared" si="4"/>
        <v>2.3571428571428572</v>
      </c>
      <c r="J11" s="14">
        <v>7132.5</v>
      </c>
      <c r="K11" s="14">
        <v>0</v>
      </c>
      <c r="L11" s="14">
        <f t="shared" si="5"/>
        <v>0</v>
      </c>
      <c r="M11" s="14">
        <v>0</v>
      </c>
      <c r="N11" s="14">
        <v>21</v>
      </c>
      <c r="O11" s="14">
        <f t="shared" si="6"/>
        <v>1.5</v>
      </c>
      <c r="P11" s="14">
        <v>4725</v>
      </c>
      <c r="Q11" s="16">
        <f t="shared" si="7"/>
        <v>54</v>
      </c>
      <c r="R11" s="16">
        <f t="shared" si="8"/>
        <v>3.8571428571428572</v>
      </c>
      <c r="S11" s="17">
        <f t="shared" si="9"/>
        <v>11857.5</v>
      </c>
      <c r="U11">
        <f>KG!X11</f>
        <v>14</v>
      </c>
      <c r="W11" s="36">
        <v>8.0297625140712992</v>
      </c>
      <c r="X11" s="36">
        <f t="shared" si="10"/>
        <v>4.1726196569284415</v>
      </c>
      <c r="Y11" s="40">
        <f t="shared" si="11"/>
        <v>-0.5196442173247805</v>
      </c>
      <c r="AA11" s="36">
        <v>0</v>
      </c>
      <c r="AB11" s="36">
        <f t="shared" si="12"/>
        <v>0.16770186335403728</v>
      </c>
      <c r="AC11" s="36">
        <f t="shared" si="13"/>
        <v>0</v>
      </c>
      <c r="AD11" s="76">
        <f>KG!AG11</f>
        <v>3150</v>
      </c>
      <c r="AE11" s="31">
        <f t="shared" si="14"/>
        <v>0</v>
      </c>
    </row>
    <row r="12" spans="1:31">
      <c r="A12" s="12">
        <f>KG!A12</f>
        <v>8</v>
      </c>
      <c r="B12" s="42">
        <f>KG!B12</f>
        <v>1401025</v>
      </c>
      <c r="C12" s="19">
        <f>Бишкек!C12</f>
        <v>13596</v>
      </c>
      <c r="D12" s="13" t="str">
        <f>Бишкек!D12</f>
        <v>Чипсы Kracks Paprika 14*160 gr</v>
      </c>
      <c r="E12" s="14">
        <v>0</v>
      </c>
      <c r="F12" s="14">
        <f t="shared" si="3"/>
        <v>0</v>
      </c>
      <c r="G12" s="14">
        <v>0</v>
      </c>
      <c r="H12" s="14">
        <v>37</v>
      </c>
      <c r="I12" s="14">
        <f t="shared" si="4"/>
        <v>2.6428571428571428</v>
      </c>
      <c r="J12" s="14">
        <v>8016.75</v>
      </c>
      <c r="K12" s="14">
        <v>0</v>
      </c>
      <c r="L12" s="14">
        <f t="shared" si="5"/>
        <v>0</v>
      </c>
      <c r="M12" s="14">
        <v>0</v>
      </c>
      <c r="N12" s="14">
        <v>21</v>
      </c>
      <c r="O12" s="14">
        <f t="shared" si="6"/>
        <v>1.5</v>
      </c>
      <c r="P12" s="14">
        <v>4725</v>
      </c>
      <c r="Q12" s="16">
        <f t="shared" si="7"/>
        <v>58</v>
      </c>
      <c r="R12" s="16">
        <f t="shared" si="8"/>
        <v>4.1428571428571432</v>
      </c>
      <c r="S12" s="17">
        <f t="shared" si="9"/>
        <v>12741.75</v>
      </c>
      <c r="U12">
        <f>KG!X12</f>
        <v>14</v>
      </c>
      <c r="W12" s="36">
        <v>9.0297625140712992</v>
      </c>
      <c r="X12" s="36">
        <f t="shared" si="10"/>
        <v>4.8869053712141559</v>
      </c>
      <c r="Y12" s="40">
        <f t="shared" si="11"/>
        <v>-0.54119976728056485</v>
      </c>
      <c r="AA12" s="36">
        <v>0</v>
      </c>
      <c r="AB12" s="36">
        <f t="shared" si="12"/>
        <v>0.18012422360248448</v>
      </c>
      <c r="AC12" s="36">
        <f t="shared" si="13"/>
        <v>0</v>
      </c>
      <c r="AD12" s="76">
        <f>KG!AG12</f>
        <v>3150</v>
      </c>
      <c r="AE12" s="31">
        <f t="shared" si="14"/>
        <v>0</v>
      </c>
    </row>
    <row r="13" spans="1:31">
      <c r="A13" s="12">
        <f>KG!A13</f>
        <v>9</v>
      </c>
      <c r="B13" s="42">
        <f>KG!B13</f>
        <v>1401510</v>
      </c>
      <c r="C13" s="19">
        <f>Бишкек!C13</f>
        <v>13598</v>
      </c>
      <c r="D13" s="13" t="str">
        <f>Бишкек!D13</f>
        <v>Чипсы Kracks Sour Cream&amp;onion 12*45 gr</v>
      </c>
      <c r="E13" s="14">
        <v>12</v>
      </c>
      <c r="F13" s="14">
        <f t="shared" si="3"/>
        <v>1</v>
      </c>
      <c r="G13" s="14">
        <v>1260</v>
      </c>
      <c r="H13" s="14">
        <v>29</v>
      </c>
      <c r="I13" s="14">
        <f t="shared" si="4"/>
        <v>2.4166666666666665</v>
      </c>
      <c r="J13" s="14">
        <v>2930.55</v>
      </c>
      <c r="K13" s="14">
        <v>2</v>
      </c>
      <c r="L13" s="14">
        <f t="shared" si="5"/>
        <v>0.16666666666666666</v>
      </c>
      <c r="M13" s="14">
        <v>199.5</v>
      </c>
      <c r="N13" s="14">
        <v>24</v>
      </c>
      <c r="O13" s="14">
        <f t="shared" si="6"/>
        <v>2</v>
      </c>
      <c r="P13" s="14">
        <v>2504.25</v>
      </c>
      <c r="Q13" s="16">
        <f t="shared" si="7"/>
        <v>67</v>
      </c>
      <c r="R13" s="16">
        <f t="shared" si="8"/>
        <v>5.583333333333333</v>
      </c>
      <c r="S13" s="17">
        <f t="shared" si="9"/>
        <v>6894.3</v>
      </c>
      <c r="U13">
        <f>KG!X13</f>
        <v>12</v>
      </c>
      <c r="W13" s="36">
        <v>10.029762514071299</v>
      </c>
      <c r="X13" s="36">
        <f t="shared" si="10"/>
        <v>4.4464291807379661</v>
      </c>
      <c r="Y13" s="40">
        <f t="shared" si="11"/>
        <v>-0.44332347595467281</v>
      </c>
      <c r="AA13" s="36">
        <v>0</v>
      </c>
      <c r="AB13" s="36">
        <f t="shared" si="12"/>
        <v>0.24275362318840579</v>
      </c>
      <c r="AC13" s="36">
        <f t="shared" si="13"/>
        <v>0</v>
      </c>
      <c r="AD13" s="76">
        <f>KG!AG13</f>
        <v>1260</v>
      </c>
      <c r="AE13" s="31">
        <f t="shared" si="14"/>
        <v>0</v>
      </c>
    </row>
    <row r="14" spans="1:31">
      <c r="A14" s="12">
        <f>KG!A14</f>
        <v>10</v>
      </c>
      <c r="B14" s="42">
        <f>KG!B14</f>
        <v>1401010</v>
      </c>
      <c r="C14" s="19">
        <f>Бишкек!C14</f>
        <v>13593</v>
      </c>
      <c r="D14" s="13" t="str">
        <f>Бишкек!D14</f>
        <v>Чипсы Kracks Sour Cream&amp;onion 14*160 gr</v>
      </c>
      <c r="E14" s="14">
        <v>0</v>
      </c>
      <c r="F14" s="14">
        <f t="shared" si="3"/>
        <v>0</v>
      </c>
      <c r="G14" s="14">
        <v>0</v>
      </c>
      <c r="H14" s="14">
        <v>37</v>
      </c>
      <c r="I14" s="14">
        <f t="shared" si="4"/>
        <v>2.6428571428571428</v>
      </c>
      <c r="J14" s="14">
        <v>8046</v>
      </c>
      <c r="K14" s="14">
        <v>0</v>
      </c>
      <c r="L14" s="14">
        <f t="shared" si="5"/>
        <v>0</v>
      </c>
      <c r="M14" s="14">
        <v>0</v>
      </c>
      <c r="N14" s="14">
        <v>22</v>
      </c>
      <c r="O14" s="14">
        <f t="shared" si="6"/>
        <v>1.5714285714285714</v>
      </c>
      <c r="P14" s="14">
        <v>4950</v>
      </c>
      <c r="Q14" s="16">
        <f t="shared" si="7"/>
        <v>59</v>
      </c>
      <c r="R14" s="16">
        <f t="shared" si="8"/>
        <v>4.2142857142857144</v>
      </c>
      <c r="S14" s="17">
        <f t="shared" si="9"/>
        <v>12996</v>
      </c>
      <c r="U14">
        <f>KG!X14</f>
        <v>14</v>
      </c>
      <c r="W14" s="36">
        <v>11.029762514071299</v>
      </c>
      <c r="X14" s="36">
        <f t="shared" si="10"/>
        <v>6.8154767997855847</v>
      </c>
      <c r="Y14" s="40">
        <f t="shared" si="11"/>
        <v>-0.61791691263440085</v>
      </c>
      <c r="AA14" s="36">
        <v>0</v>
      </c>
      <c r="AB14" s="36">
        <f t="shared" si="12"/>
        <v>0.18322981366459629</v>
      </c>
      <c r="AC14" s="36">
        <f t="shared" si="13"/>
        <v>0</v>
      </c>
      <c r="AD14" s="76">
        <f>KG!AG14</f>
        <v>3150</v>
      </c>
      <c r="AE14" s="31">
        <f t="shared" si="14"/>
        <v>0</v>
      </c>
    </row>
    <row r="15" spans="1:31">
      <c r="A15" s="12">
        <f>KG!A15</f>
        <v>11</v>
      </c>
      <c r="B15" s="42">
        <f>KG!B15</f>
        <v>1104230</v>
      </c>
      <c r="C15" s="19">
        <f>Бишкек!C15</f>
        <v>24005</v>
      </c>
      <c r="D15" s="13" t="str">
        <f>Бишкек!D15</f>
        <v>MacCoffee Ingrd 3 in 1 Toffee 25*10*20 gr</v>
      </c>
      <c r="E15" s="14">
        <v>0</v>
      </c>
      <c r="F15" s="14">
        <f t="shared" si="3"/>
        <v>0</v>
      </c>
      <c r="G15" s="14">
        <v>0</v>
      </c>
      <c r="H15" s="14">
        <v>104</v>
      </c>
      <c r="I15" s="14">
        <f t="shared" si="4"/>
        <v>4.16</v>
      </c>
      <c r="J15" s="14">
        <v>15587.6</v>
      </c>
      <c r="K15" s="14">
        <v>3</v>
      </c>
      <c r="L15" s="14">
        <f t="shared" si="5"/>
        <v>0.12</v>
      </c>
      <c r="M15" s="14">
        <v>440.8</v>
      </c>
      <c r="N15" s="14">
        <v>4</v>
      </c>
      <c r="O15" s="14">
        <f t="shared" si="6"/>
        <v>0.16</v>
      </c>
      <c r="P15" s="14">
        <v>585.20000000000005</v>
      </c>
      <c r="Q15" s="16">
        <f t="shared" si="7"/>
        <v>111</v>
      </c>
      <c r="R15" s="16">
        <f t="shared" si="8"/>
        <v>4.4400000000000004</v>
      </c>
      <c r="S15" s="17">
        <f t="shared" si="9"/>
        <v>16613.599999999999</v>
      </c>
      <c r="U15">
        <f>KG!X15</f>
        <v>25</v>
      </c>
      <c r="W15" s="36">
        <v>12.029762514071299</v>
      </c>
      <c r="X15" s="36">
        <f t="shared" si="10"/>
        <v>7.5897625140712988</v>
      </c>
      <c r="Y15" s="40">
        <f t="shared" si="11"/>
        <v>-0.6309154071157681</v>
      </c>
      <c r="AA15" s="36">
        <v>3.24</v>
      </c>
      <c r="AB15" s="36">
        <f t="shared" si="12"/>
        <v>0.19304347826086959</v>
      </c>
      <c r="AC15" s="36">
        <f t="shared" si="13"/>
        <v>16.783783783783782</v>
      </c>
      <c r="AD15" s="76">
        <f>KG!AG15</f>
        <v>3800</v>
      </c>
      <c r="AE15" s="31">
        <f t="shared" si="14"/>
        <v>12312</v>
      </c>
    </row>
    <row r="16" spans="1:31">
      <c r="A16" s="12">
        <f>KG!A16</f>
        <v>12</v>
      </c>
      <c r="B16" s="42">
        <f>KG!B16</f>
        <v>19040300</v>
      </c>
      <c r="C16" s="19">
        <f>Бишкек!C16</f>
        <v>41105</v>
      </c>
      <c r="D16" s="13" t="str">
        <f>Бишкек!D16</f>
        <v>MacCoffee Ingrd 3 in 1 Toffee 50*10*20 gr OPP</v>
      </c>
      <c r="E16" s="14">
        <v>0</v>
      </c>
      <c r="F16" s="14">
        <f t="shared" si="3"/>
        <v>0</v>
      </c>
      <c r="G16" s="14">
        <v>0</v>
      </c>
      <c r="H16" s="14">
        <v>0</v>
      </c>
      <c r="I16" s="14">
        <f t="shared" si="4"/>
        <v>0</v>
      </c>
      <c r="J16" s="14">
        <v>0</v>
      </c>
      <c r="K16" s="14">
        <v>0</v>
      </c>
      <c r="L16" s="14">
        <f t="shared" si="5"/>
        <v>0</v>
      </c>
      <c r="M16" s="14">
        <v>0</v>
      </c>
      <c r="N16" s="14">
        <v>0</v>
      </c>
      <c r="O16" s="14">
        <f t="shared" si="6"/>
        <v>0</v>
      </c>
      <c r="P16" s="14">
        <v>0</v>
      </c>
      <c r="Q16" s="16">
        <f t="shared" si="7"/>
        <v>0</v>
      </c>
      <c r="R16" s="16">
        <f t="shared" si="8"/>
        <v>0</v>
      </c>
      <c r="S16" s="17">
        <f t="shared" si="9"/>
        <v>0</v>
      </c>
      <c r="U16">
        <f>KG!X16</f>
        <v>50</v>
      </c>
      <c r="W16" s="36">
        <v>13.029762514071299</v>
      </c>
      <c r="X16" s="36">
        <f t="shared" si="10"/>
        <v>13.029762514071299</v>
      </c>
      <c r="Y16" s="40">
        <f t="shared" si="11"/>
        <v>-1</v>
      </c>
      <c r="AA16" s="36">
        <v>0</v>
      </c>
      <c r="AB16" s="36">
        <f t="shared" si="12"/>
        <v>0</v>
      </c>
      <c r="AC16" s="36">
        <f t="shared" si="13"/>
        <v>0</v>
      </c>
      <c r="AD16" s="76">
        <f>KG!AG16</f>
        <v>7600</v>
      </c>
      <c r="AE16" s="31">
        <f t="shared" si="14"/>
        <v>0</v>
      </c>
    </row>
    <row r="17" spans="1:31">
      <c r="A17" s="12">
        <f>KG!A17</f>
        <v>13</v>
      </c>
      <c r="B17" s="42">
        <f>KG!B17</f>
        <v>1104520</v>
      </c>
      <c r="C17" s="19">
        <f>Бишкек!C17</f>
        <v>19320</v>
      </c>
      <c r="D17" s="13" t="str">
        <f>Бишкек!D17</f>
        <v>Горячий шоколад MacCoffee MacChocolate 10*10*20 gr</v>
      </c>
      <c r="E17" s="14">
        <v>12</v>
      </c>
      <c r="F17" s="14">
        <f t="shared" si="3"/>
        <v>1.2</v>
      </c>
      <c r="G17" s="14">
        <v>1920</v>
      </c>
      <c r="H17" s="14">
        <v>28</v>
      </c>
      <c r="I17" s="14">
        <f t="shared" si="4"/>
        <v>2.8</v>
      </c>
      <c r="J17" s="14">
        <v>4412.8</v>
      </c>
      <c r="K17" s="14">
        <v>1</v>
      </c>
      <c r="L17" s="14">
        <f t="shared" si="5"/>
        <v>0.1</v>
      </c>
      <c r="M17" s="14">
        <v>160</v>
      </c>
      <c r="N17" s="14">
        <v>2</v>
      </c>
      <c r="O17" s="14">
        <f t="shared" si="6"/>
        <v>0.2</v>
      </c>
      <c r="P17" s="14">
        <v>312</v>
      </c>
      <c r="Q17" s="16">
        <f t="shared" si="7"/>
        <v>43</v>
      </c>
      <c r="R17" s="16">
        <f t="shared" si="8"/>
        <v>4.3</v>
      </c>
      <c r="S17" s="17">
        <f t="shared" si="9"/>
        <v>6804.8</v>
      </c>
      <c r="U17">
        <f>KG!X17</f>
        <v>10</v>
      </c>
      <c r="W17" s="36">
        <v>14.029762514071299</v>
      </c>
      <c r="X17" s="36">
        <f t="shared" si="10"/>
        <v>9.7297625140713002</v>
      </c>
      <c r="Y17" s="40">
        <f t="shared" si="11"/>
        <v>-0.69350871080766563</v>
      </c>
      <c r="AA17" s="36">
        <v>12.4</v>
      </c>
      <c r="AB17" s="36">
        <f t="shared" si="12"/>
        <v>0.18695652173913044</v>
      </c>
      <c r="AC17" s="36">
        <f t="shared" si="13"/>
        <v>66.325581395348834</v>
      </c>
      <c r="AD17" s="76">
        <f>KG!AG17</f>
        <v>1600</v>
      </c>
      <c r="AE17" s="31">
        <f t="shared" si="14"/>
        <v>19840</v>
      </c>
    </row>
    <row r="18" spans="1:31">
      <c r="A18" s="12">
        <f>KG!A18</f>
        <v>14</v>
      </c>
      <c r="B18" s="42">
        <f>KG!B18</f>
        <v>1105008</v>
      </c>
      <c r="C18" s="19">
        <f>Бишкек!C18</f>
        <v>13602</v>
      </c>
      <c r="D18" s="13" t="str">
        <f>Бишкек!D18</f>
        <v>Какао MacCoffee MacChoco Pouch 235 gr</v>
      </c>
      <c r="E18" s="14">
        <v>62</v>
      </c>
      <c r="F18" s="14">
        <f t="shared" si="3"/>
        <v>5.166666666666667</v>
      </c>
      <c r="G18" s="14">
        <v>10540</v>
      </c>
      <c r="H18" s="14">
        <v>22</v>
      </c>
      <c r="I18" s="14">
        <f t="shared" si="4"/>
        <v>1.8333333333333333</v>
      </c>
      <c r="J18" s="14">
        <v>3675.4</v>
      </c>
      <c r="K18" s="14">
        <v>5</v>
      </c>
      <c r="L18" s="14">
        <f t="shared" si="5"/>
        <v>0.41666666666666669</v>
      </c>
      <c r="M18" s="14">
        <v>807.5</v>
      </c>
      <c r="N18" s="14">
        <v>0</v>
      </c>
      <c r="O18" s="14">
        <f t="shared" si="6"/>
        <v>0</v>
      </c>
      <c r="P18" s="14">
        <v>0</v>
      </c>
      <c r="Q18" s="16">
        <f t="shared" si="7"/>
        <v>89</v>
      </c>
      <c r="R18" s="16">
        <f t="shared" si="8"/>
        <v>7.416666666666667</v>
      </c>
      <c r="S18" s="17">
        <f t="shared" si="9"/>
        <v>15022.9</v>
      </c>
      <c r="U18">
        <f>KG!X18</f>
        <v>12</v>
      </c>
      <c r="W18" s="36">
        <v>15.029762514071299</v>
      </c>
      <c r="X18" s="36">
        <f t="shared" si="10"/>
        <v>7.6130958474046322</v>
      </c>
      <c r="Y18" s="40">
        <f t="shared" si="11"/>
        <v>-0.50653467347052428</v>
      </c>
      <c r="AA18" s="36">
        <v>26.833333333333332</v>
      </c>
      <c r="AB18" s="36">
        <f t="shared" si="12"/>
        <v>0.32246376811594202</v>
      </c>
      <c r="AC18" s="36">
        <f t="shared" si="13"/>
        <v>83.213483146067418</v>
      </c>
      <c r="AD18" s="76">
        <f>KG!AG18</f>
        <v>12800</v>
      </c>
      <c r="AE18" s="31">
        <f t="shared" si="14"/>
        <v>343466.66666666663</v>
      </c>
    </row>
    <row r="19" spans="1:31">
      <c r="A19" s="12">
        <f>KG!A19</f>
        <v>15</v>
      </c>
      <c r="B19" s="42">
        <f>KG!B19</f>
        <v>1105007</v>
      </c>
      <c r="C19" s="19">
        <f>Бишкек!C19</f>
        <v>26260</v>
      </c>
      <c r="D19" s="13" t="str">
        <f>Бишкек!D19</f>
        <v>Какао MacChoco Marshmallow Smeshariki Pouch 12*235 gr</v>
      </c>
      <c r="E19" s="14">
        <v>0</v>
      </c>
      <c r="F19" s="14">
        <f t="shared" si="3"/>
        <v>0</v>
      </c>
      <c r="G19" s="14">
        <v>0</v>
      </c>
      <c r="H19" s="14">
        <v>22</v>
      </c>
      <c r="I19" s="14">
        <f t="shared" si="4"/>
        <v>1.8333333333333333</v>
      </c>
      <c r="J19" s="14">
        <v>3677.1</v>
      </c>
      <c r="K19" s="14">
        <v>3</v>
      </c>
      <c r="L19" s="14">
        <f t="shared" si="5"/>
        <v>0.25</v>
      </c>
      <c r="M19" s="14">
        <v>484.5</v>
      </c>
      <c r="N19" s="14">
        <v>0</v>
      </c>
      <c r="O19" s="14">
        <f t="shared" si="6"/>
        <v>0</v>
      </c>
      <c r="P19" s="14">
        <v>0</v>
      </c>
      <c r="Q19" s="16">
        <f t="shared" si="7"/>
        <v>25</v>
      </c>
      <c r="R19" s="16">
        <f t="shared" si="8"/>
        <v>2.0833333333333335</v>
      </c>
      <c r="S19" s="17">
        <f t="shared" si="9"/>
        <v>4161.6000000000004</v>
      </c>
      <c r="U19">
        <f>KG!X19</f>
        <v>12</v>
      </c>
      <c r="W19" s="36">
        <v>16.029762514071301</v>
      </c>
      <c r="X19" s="36">
        <f t="shared" si="10"/>
        <v>13.946429180737967</v>
      </c>
      <c r="Y19" s="40">
        <f t="shared" si="11"/>
        <v>-0.8700334249178967</v>
      </c>
      <c r="AA19" s="36">
        <v>6.166666666666667</v>
      </c>
      <c r="AB19" s="36">
        <f t="shared" si="12"/>
        <v>9.0579710144927536E-2</v>
      </c>
      <c r="AC19" s="36">
        <f t="shared" si="13"/>
        <v>68.08</v>
      </c>
      <c r="AD19" s="76">
        <f>KG!AG19</f>
        <v>2040</v>
      </c>
      <c r="AE19" s="31">
        <f t="shared" si="14"/>
        <v>12580</v>
      </c>
    </row>
    <row r="20" spans="1:31">
      <c r="A20" s="12">
        <f>KG!A20</f>
        <v>16</v>
      </c>
      <c r="B20" s="42">
        <f>KG!B20</f>
        <v>1103735</v>
      </c>
      <c r="C20" s="19">
        <f>Бишкек!C20</f>
        <v>17736</v>
      </c>
      <c r="D20" s="13" t="str">
        <f>Бишкек!D20</f>
        <v>Кофе Di Torino Cap Cannella с корицей 20*20*25.5gr</v>
      </c>
      <c r="E20" s="14">
        <v>8</v>
      </c>
      <c r="F20" s="14">
        <f t="shared" si="3"/>
        <v>0.4</v>
      </c>
      <c r="G20" s="14">
        <v>3472</v>
      </c>
      <c r="H20" s="14">
        <v>12</v>
      </c>
      <c r="I20" s="14">
        <f t="shared" si="4"/>
        <v>0.6</v>
      </c>
      <c r="J20" s="14">
        <v>5099.5</v>
      </c>
      <c r="K20" s="14">
        <v>0</v>
      </c>
      <c r="L20" s="14">
        <f t="shared" si="5"/>
        <v>0</v>
      </c>
      <c r="M20" s="14">
        <v>0</v>
      </c>
      <c r="N20" s="14">
        <v>0</v>
      </c>
      <c r="O20" s="14">
        <f t="shared" si="6"/>
        <v>0</v>
      </c>
      <c r="P20" s="14">
        <v>0</v>
      </c>
      <c r="Q20" s="16">
        <f t="shared" si="7"/>
        <v>20</v>
      </c>
      <c r="R20" s="16">
        <f t="shared" si="8"/>
        <v>1</v>
      </c>
      <c r="S20" s="17">
        <f t="shared" si="9"/>
        <v>8571.5</v>
      </c>
      <c r="U20">
        <f>KG!X20</f>
        <v>20</v>
      </c>
      <c r="W20" s="36">
        <v>17.029762514071301</v>
      </c>
      <c r="X20" s="36">
        <f t="shared" si="10"/>
        <v>16.029762514071301</v>
      </c>
      <c r="Y20" s="40">
        <f t="shared" si="11"/>
        <v>-0.94127927508244913</v>
      </c>
      <c r="AA20" s="36">
        <v>4.75</v>
      </c>
      <c r="AB20" s="36">
        <f t="shared" si="12"/>
        <v>4.3478260869565216E-2</v>
      </c>
      <c r="AC20" s="36">
        <f t="shared" si="13"/>
        <v>109.25</v>
      </c>
      <c r="AD20" s="76">
        <f>KG!AG20</f>
        <v>8680</v>
      </c>
      <c r="AE20" s="31">
        <f t="shared" si="14"/>
        <v>41230</v>
      </c>
    </row>
    <row r="21" spans="1:31">
      <c r="A21" s="12">
        <f>KG!A21</f>
        <v>17</v>
      </c>
      <c r="B21" s="42">
        <f>KG!B21</f>
        <v>1103710</v>
      </c>
      <c r="C21" s="19">
        <f>Бишкек!C21</f>
        <v>17486</v>
      </c>
      <c r="D21" s="13" t="str">
        <f>Бишкек!D21</f>
        <v>Кофе Di Torino Cappuccino 20*20*25.5 gr</v>
      </c>
      <c r="E21" s="14">
        <v>41</v>
      </c>
      <c r="F21" s="14">
        <f t="shared" si="3"/>
        <v>2.0499999999999998</v>
      </c>
      <c r="G21" s="14">
        <v>17794</v>
      </c>
      <c r="H21" s="14">
        <v>158</v>
      </c>
      <c r="I21" s="14">
        <f t="shared" si="4"/>
        <v>7.9</v>
      </c>
      <c r="J21" s="14">
        <v>66037.440000000002</v>
      </c>
      <c r="K21" s="14">
        <v>7</v>
      </c>
      <c r="L21" s="14">
        <f t="shared" si="5"/>
        <v>0.35</v>
      </c>
      <c r="M21" s="14">
        <v>2929.5</v>
      </c>
      <c r="N21" s="14">
        <v>2</v>
      </c>
      <c r="O21" s="14">
        <f t="shared" si="6"/>
        <v>0.1</v>
      </c>
      <c r="P21" s="14">
        <v>868</v>
      </c>
      <c r="Q21" s="16">
        <f t="shared" si="7"/>
        <v>208</v>
      </c>
      <c r="R21" s="16">
        <f t="shared" si="8"/>
        <v>10.4</v>
      </c>
      <c r="S21" s="17">
        <f t="shared" si="9"/>
        <v>87628.94</v>
      </c>
      <c r="U21">
        <f>KG!X21</f>
        <v>20</v>
      </c>
      <c r="W21" s="36">
        <v>18.029762514071301</v>
      </c>
      <c r="X21" s="36">
        <f t="shared" si="10"/>
        <v>7.6297625140713006</v>
      </c>
      <c r="Y21" s="40">
        <f t="shared" si="11"/>
        <v>-0.42317598515879862</v>
      </c>
      <c r="AA21" s="36">
        <v>7.65</v>
      </c>
      <c r="AB21" s="36">
        <f t="shared" si="12"/>
        <v>0.45217391304347826</v>
      </c>
      <c r="AC21" s="36">
        <f t="shared" si="13"/>
        <v>16.91826923076923</v>
      </c>
      <c r="AD21" s="76">
        <f>KG!AG21</f>
        <v>8680</v>
      </c>
      <c r="AE21" s="31">
        <f t="shared" si="14"/>
        <v>66402</v>
      </c>
    </row>
    <row r="22" spans="1:31">
      <c r="A22" s="12">
        <f>KG!A22</f>
        <v>18</v>
      </c>
      <c r="B22" s="42">
        <f>KG!B22</f>
        <v>0</v>
      </c>
      <c r="C22" s="19">
        <f>Бишкек!C22</f>
        <v>41343</v>
      </c>
      <c r="D22" s="13" t="str">
        <f>Бишкек!D22</f>
        <v>Di Torino Cappuccino 20*20*25.5 gr OPP</v>
      </c>
      <c r="E22" s="14">
        <v>0</v>
      </c>
      <c r="F22" s="14">
        <f t="shared" si="3"/>
        <v>0</v>
      </c>
      <c r="G22" s="14">
        <v>0</v>
      </c>
      <c r="H22" s="14">
        <v>3</v>
      </c>
      <c r="I22" s="14">
        <f t="shared" si="4"/>
        <v>0.15</v>
      </c>
      <c r="J22" s="14">
        <v>1302</v>
      </c>
      <c r="K22" s="14">
        <v>0</v>
      </c>
      <c r="L22" s="14">
        <f t="shared" si="5"/>
        <v>0</v>
      </c>
      <c r="M22" s="14">
        <v>0</v>
      </c>
      <c r="N22" s="14">
        <v>0</v>
      </c>
      <c r="O22" s="14">
        <f t="shared" si="6"/>
        <v>0</v>
      </c>
      <c r="P22" s="14">
        <v>0</v>
      </c>
      <c r="Q22" s="16">
        <f t="shared" si="7"/>
        <v>3</v>
      </c>
      <c r="R22" s="16">
        <f t="shared" si="8"/>
        <v>0.15</v>
      </c>
      <c r="S22" s="17">
        <f t="shared" si="9"/>
        <v>1302</v>
      </c>
      <c r="U22">
        <f>KG!X22</f>
        <v>20</v>
      </c>
      <c r="W22" s="36">
        <v>19.029762514071301</v>
      </c>
      <c r="X22" s="36">
        <f t="shared" si="10"/>
        <v>18.879762514071302</v>
      </c>
      <c r="Y22" s="40">
        <f t="shared" si="11"/>
        <v>-0.99211761051200276</v>
      </c>
      <c r="AA22" s="36">
        <v>10.85</v>
      </c>
      <c r="AB22" s="36">
        <f t="shared" si="12"/>
        <v>6.5217391304347823E-3</v>
      </c>
      <c r="AC22" s="36">
        <f t="shared" si="13"/>
        <v>1663.6666666666667</v>
      </c>
      <c r="AD22" s="76">
        <f>KG!AG22</f>
        <v>8680</v>
      </c>
      <c r="AE22" s="31">
        <f t="shared" si="14"/>
        <v>94178</v>
      </c>
    </row>
    <row r="23" spans="1:31">
      <c r="A23" s="12">
        <f>KG!A23</f>
        <v>19</v>
      </c>
      <c r="B23" s="42">
        <f>KG!B23</f>
        <v>1101025</v>
      </c>
      <c r="C23" s="19">
        <f>Бишкек!C23</f>
        <v>13580</v>
      </c>
      <c r="D23" s="13" t="str">
        <f>Бишкек!D23</f>
        <v>Кофе MacCoffee 3 in 1 10*100*20 gr</v>
      </c>
      <c r="E23" s="14">
        <v>0</v>
      </c>
      <c r="F23" s="14">
        <f t="shared" si="3"/>
        <v>0</v>
      </c>
      <c r="G23" s="14">
        <v>0</v>
      </c>
      <c r="H23" s="14">
        <v>6</v>
      </c>
      <c r="I23" s="14">
        <f t="shared" si="4"/>
        <v>0.6</v>
      </c>
      <c r="J23" s="14">
        <v>9120</v>
      </c>
      <c r="K23" s="14">
        <v>0</v>
      </c>
      <c r="L23" s="14">
        <f t="shared" si="5"/>
        <v>0</v>
      </c>
      <c r="M23" s="14">
        <v>0</v>
      </c>
      <c r="N23" s="14">
        <v>0</v>
      </c>
      <c r="O23" s="14">
        <f t="shared" si="6"/>
        <v>0</v>
      </c>
      <c r="P23" s="14">
        <v>0</v>
      </c>
      <c r="Q23" s="16">
        <f t="shared" si="7"/>
        <v>6</v>
      </c>
      <c r="R23" s="16">
        <f t="shared" si="8"/>
        <v>0.6</v>
      </c>
      <c r="S23" s="17">
        <f t="shared" si="9"/>
        <v>9120</v>
      </c>
      <c r="U23">
        <f>KG!X23</f>
        <v>10</v>
      </c>
      <c r="W23" s="36">
        <v>20.029762514071301</v>
      </c>
      <c r="X23" s="36">
        <f t="shared" si="10"/>
        <v>19.4297625140713</v>
      </c>
      <c r="Y23" s="40">
        <f t="shared" si="11"/>
        <v>-0.97004457743428119</v>
      </c>
      <c r="AA23" s="36">
        <v>0</v>
      </c>
      <c r="AB23" s="36">
        <f t="shared" si="12"/>
        <v>2.6086956521739129E-2</v>
      </c>
      <c r="AC23" s="36">
        <f t="shared" si="13"/>
        <v>0</v>
      </c>
      <c r="AD23" s="76">
        <f>KG!AG23</f>
        <v>15200</v>
      </c>
      <c r="AE23" s="31">
        <f t="shared" si="14"/>
        <v>0</v>
      </c>
    </row>
    <row r="24" spans="1:31">
      <c r="A24" s="12">
        <f>KG!A24</f>
        <v>20</v>
      </c>
      <c r="B24" s="42">
        <f>KG!B24</f>
        <v>0</v>
      </c>
      <c r="C24" s="19">
        <f>Бишкек!C24</f>
        <v>41342</v>
      </c>
      <c r="D24" s="13" t="str">
        <f>Бишкек!D24</f>
        <v>MacCoffee 3 in 1 10*100*20 gr OPP</v>
      </c>
      <c r="E24" s="14">
        <v>0</v>
      </c>
      <c r="F24" s="14">
        <f t="shared" si="3"/>
        <v>0</v>
      </c>
      <c r="G24" s="14">
        <v>0</v>
      </c>
      <c r="H24" s="14">
        <v>4</v>
      </c>
      <c r="I24" s="14">
        <f t="shared" si="4"/>
        <v>0.4</v>
      </c>
      <c r="J24" s="14">
        <v>6004</v>
      </c>
      <c r="K24" s="14">
        <v>0</v>
      </c>
      <c r="L24" s="14">
        <f t="shared" si="5"/>
        <v>0</v>
      </c>
      <c r="M24" s="14">
        <v>0</v>
      </c>
      <c r="N24" s="14">
        <v>0</v>
      </c>
      <c r="O24" s="14">
        <f t="shared" si="6"/>
        <v>0</v>
      </c>
      <c r="P24" s="14">
        <v>0</v>
      </c>
      <c r="Q24" s="16">
        <f t="shared" si="7"/>
        <v>4</v>
      </c>
      <c r="R24" s="16">
        <f t="shared" si="8"/>
        <v>0.4</v>
      </c>
      <c r="S24" s="17">
        <f t="shared" si="9"/>
        <v>6004</v>
      </c>
      <c r="U24">
        <f>KG!X24</f>
        <v>10</v>
      </c>
      <c r="W24" s="36">
        <v>21.029762514071301</v>
      </c>
      <c r="X24" s="36">
        <f t="shared" si="10"/>
        <v>20.629762514071302</v>
      </c>
      <c r="Y24" s="40">
        <f t="shared" si="11"/>
        <v>-0.98097933822446381</v>
      </c>
      <c r="AA24" s="36">
        <v>5.6</v>
      </c>
      <c r="AB24" s="36">
        <f t="shared" si="12"/>
        <v>1.7391304347826087E-2</v>
      </c>
      <c r="AC24" s="36">
        <f t="shared" si="13"/>
        <v>322</v>
      </c>
      <c r="AD24" s="76">
        <f>KG!AG24</f>
        <v>15200</v>
      </c>
      <c r="AE24" s="31">
        <f t="shared" si="14"/>
        <v>85120</v>
      </c>
    </row>
    <row r="25" spans="1:31">
      <c r="A25" s="12">
        <f>KG!A25</f>
        <v>21</v>
      </c>
      <c r="B25" s="42">
        <f>KG!B25</f>
        <v>1101015</v>
      </c>
      <c r="C25" s="19">
        <f>Бишкек!C25</f>
        <v>13579</v>
      </c>
      <c r="D25" s="13" t="str">
        <f>Бишкек!D25</f>
        <v>Кофе MacCoffee 3 in 1 40*25*20 gr</v>
      </c>
      <c r="E25" s="14">
        <v>0</v>
      </c>
      <c r="F25" s="14">
        <f t="shared" si="3"/>
        <v>0</v>
      </c>
      <c r="G25" s="14">
        <v>0</v>
      </c>
      <c r="H25" s="14">
        <v>183</v>
      </c>
      <c r="I25" s="14">
        <f t="shared" si="4"/>
        <v>4.5750000000000002</v>
      </c>
      <c r="J25" s="14">
        <v>67271.399999999994</v>
      </c>
      <c r="K25" s="14">
        <v>0</v>
      </c>
      <c r="L25" s="14">
        <f t="shared" si="5"/>
        <v>0</v>
      </c>
      <c r="M25" s="14">
        <v>0</v>
      </c>
      <c r="N25" s="14">
        <v>4</v>
      </c>
      <c r="O25" s="14">
        <f t="shared" si="6"/>
        <v>0.1</v>
      </c>
      <c r="P25" s="14">
        <v>1520</v>
      </c>
      <c r="Q25" s="16">
        <f t="shared" si="7"/>
        <v>187</v>
      </c>
      <c r="R25" s="16">
        <f t="shared" si="8"/>
        <v>4.6749999999999998</v>
      </c>
      <c r="S25" s="17">
        <f t="shared" si="9"/>
        <v>68791.399999999994</v>
      </c>
      <c r="U25">
        <f>KG!X25</f>
        <v>40</v>
      </c>
      <c r="W25" s="36">
        <v>22.029762514071301</v>
      </c>
      <c r="X25" s="36">
        <f t="shared" si="10"/>
        <v>17.3547625140713</v>
      </c>
      <c r="Y25" s="40">
        <f t="shared" si="11"/>
        <v>-0.78778709044122075</v>
      </c>
      <c r="AA25" s="36">
        <v>18.95</v>
      </c>
      <c r="AB25" s="36">
        <f t="shared" si="12"/>
        <v>0.20326086956521738</v>
      </c>
      <c r="AC25" s="36">
        <f t="shared" si="13"/>
        <v>93.229946524064175</v>
      </c>
      <c r="AD25" s="76">
        <f>KG!AG25</f>
        <v>15200</v>
      </c>
      <c r="AE25" s="31">
        <f t="shared" si="14"/>
        <v>288040</v>
      </c>
    </row>
    <row r="26" spans="1:31">
      <c r="A26" s="12">
        <f>KG!A26</f>
        <v>22</v>
      </c>
      <c r="B26" s="42">
        <f>KG!B26</f>
        <v>0</v>
      </c>
      <c r="C26" s="19">
        <f>Бишкек!C26</f>
        <v>40755</v>
      </c>
      <c r="D26" s="13" t="str">
        <f>Бишкек!D26</f>
        <v>MacCoffee 3 in 1 40*25*20 gr OPP</v>
      </c>
      <c r="E26" s="14">
        <v>191</v>
      </c>
      <c r="F26" s="14">
        <f t="shared" si="3"/>
        <v>4.7750000000000004</v>
      </c>
      <c r="G26" s="14">
        <v>72580</v>
      </c>
      <c r="H26" s="14">
        <v>650</v>
      </c>
      <c r="I26" s="14">
        <f t="shared" si="4"/>
        <v>16.25</v>
      </c>
      <c r="J26" s="14">
        <v>239293.6</v>
      </c>
      <c r="K26" s="14">
        <v>1160</v>
      </c>
      <c r="L26" s="14">
        <f t="shared" si="5"/>
        <v>29</v>
      </c>
      <c r="M26" s="14">
        <v>409944</v>
      </c>
      <c r="N26" s="14">
        <v>22</v>
      </c>
      <c r="O26" s="14">
        <f t="shared" si="6"/>
        <v>0.55000000000000004</v>
      </c>
      <c r="P26" s="14">
        <v>8360</v>
      </c>
      <c r="Q26" s="16">
        <f t="shared" si="7"/>
        <v>2023</v>
      </c>
      <c r="R26" s="16">
        <f t="shared" si="8"/>
        <v>50.575000000000003</v>
      </c>
      <c r="S26" s="17">
        <f t="shared" si="9"/>
        <v>730177.6</v>
      </c>
      <c r="U26">
        <f>KG!X26</f>
        <v>40</v>
      </c>
      <c r="W26" s="36">
        <v>23.029762514071301</v>
      </c>
      <c r="X26" s="36">
        <f t="shared" si="10"/>
        <v>-27.545237485928702</v>
      </c>
      <c r="Y26" s="40">
        <f t="shared" si="11"/>
        <v>1.1960712781600948</v>
      </c>
      <c r="AA26" s="36">
        <v>34.65</v>
      </c>
      <c r="AB26" s="36">
        <f t="shared" si="12"/>
        <v>2.1989130434782611</v>
      </c>
      <c r="AC26" s="36">
        <f t="shared" si="13"/>
        <v>15.757785467128025</v>
      </c>
      <c r="AD26" s="76">
        <f>KG!AG26</f>
        <v>15201</v>
      </c>
      <c r="AE26" s="31">
        <f t="shared" si="14"/>
        <v>526714.65</v>
      </c>
    </row>
    <row r="27" spans="1:31">
      <c r="A27" s="12">
        <f>KG!A27</f>
        <v>23</v>
      </c>
      <c r="B27" s="42">
        <f>KG!B27</f>
        <v>1102540</v>
      </c>
      <c r="C27" s="19">
        <f>Бишкек!C27</f>
        <v>16168</v>
      </c>
      <c r="D27" s="13" t="str">
        <f>Бишкек!D27</f>
        <v>Кофе MacCoffee 3in1 Gold Latte Stick 24*20*16gr</v>
      </c>
      <c r="E27" s="14">
        <v>22</v>
      </c>
      <c r="F27" s="14">
        <f t="shared" si="3"/>
        <v>0.91666666666666663</v>
      </c>
      <c r="G27" s="14">
        <v>7392</v>
      </c>
      <c r="H27" s="14">
        <v>337</v>
      </c>
      <c r="I27" s="14">
        <f t="shared" si="4"/>
        <v>14.041666666666666</v>
      </c>
      <c r="J27" s="14">
        <v>110856.48</v>
      </c>
      <c r="K27" s="14">
        <v>77</v>
      </c>
      <c r="L27" s="14">
        <f t="shared" si="5"/>
        <v>3.2083333333333335</v>
      </c>
      <c r="M27" s="14">
        <v>24212.16</v>
      </c>
      <c r="N27" s="14">
        <v>7</v>
      </c>
      <c r="O27" s="14">
        <f t="shared" si="6"/>
        <v>0.29166666666666669</v>
      </c>
      <c r="P27" s="14">
        <v>2284.8000000000002</v>
      </c>
      <c r="Q27" s="16">
        <f t="shared" si="7"/>
        <v>443</v>
      </c>
      <c r="R27" s="16">
        <f t="shared" si="8"/>
        <v>18.458333333333332</v>
      </c>
      <c r="S27" s="17">
        <f t="shared" si="9"/>
        <v>144745.43999999997</v>
      </c>
      <c r="U27">
        <f>KG!X27</f>
        <v>24</v>
      </c>
      <c r="W27" s="36">
        <v>24.029762514071301</v>
      </c>
      <c r="X27" s="36">
        <f t="shared" si="10"/>
        <v>5.5714291807379688</v>
      </c>
      <c r="Y27" s="40">
        <f t="shared" si="11"/>
        <v>-0.23185535759978748</v>
      </c>
      <c r="AA27" s="36">
        <v>13</v>
      </c>
      <c r="AB27" s="36">
        <f t="shared" si="12"/>
        <v>0.80253623188405787</v>
      </c>
      <c r="AC27" s="36">
        <f t="shared" si="13"/>
        <v>16.198645598194133</v>
      </c>
      <c r="AD27" s="76">
        <f>KG!AG27</f>
        <v>8064</v>
      </c>
      <c r="AE27" s="31">
        <f t="shared" si="14"/>
        <v>104832</v>
      </c>
    </row>
    <row r="28" spans="1:31">
      <c r="A28" s="12">
        <f>KG!A28</f>
        <v>24</v>
      </c>
      <c r="B28" s="42">
        <f>KG!B28</f>
        <v>1104015</v>
      </c>
      <c r="C28" s="19">
        <f>Бишкек!C28</f>
        <v>13586</v>
      </c>
      <c r="D28" s="13" t="str">
        <f>Бишкек!D28</f>
        <v>Кофе MacCoffee 3 in 1 Hazelnut 50*10*18 gr</v>
      </c>
      <c r="E28" s="14">
        <v>8</v>
      </c>
      <c r="F28" s="14">
        <f t="shared" si="3"/>
        <v>0.16</v>
      </c>
      <c r="G28" s="14">
        <v>1216</v>
      </c>
      <c r="H28" s="14">
        <v>27</v>
      </c>
      <c r="I28" s="14">
        <f t="shared" si="4"/>
        <v>0.54</v>
      </c>
      <c r="J28" s="14">
        <v>4072.08</v>
      </c>
      <c r="K28" s="14">
        <v>2</v>
      </c>
      <c r="L28" s="14">
        <f t="shared" si="5"/>
        <v>0.04</v>
      </c>
      <c r="M28" s="14">
        <v>304</v>
      </c>
      <c r="N28" s="14">
        <v>2</v>
      </c>
      <c r="O28" s="14">
        <f t="shared" si="6"/>
        <v>0.04</v>
      </c>
      <c r="P28" s="14">
        <v>296.39999999999998</v>
      </c>
      <c r="Q28" s="16">
        <f t="shared" si="7"/>
        <v>39</v>
      </c>
      <c r="R28" s="16">
        <f t="shared" si="8"/>
        <v>0.78</v>
      </c>
      <c r="S28" s="17">
        <f t="shared" si="9"/>
        <v>5888.48</v>
      </c>
      <c r="U28">
        <f>KG!X28</f>
        <v>50</v>
      </c>
      <c r="W28" s="36">
        <v>25.029762514071301</v>
      </c>
      <c r="X28" s="36">
        <f t="shared" si="10"/>
        <v>24.2497625140713</v>
      </c>
      <c r="Y28" s="40">
        <f t="shared" si="11"/>
        <v>-0.96883709945064411</v>
      </c>
      <c r="AA28" s="36">
        <v>0.9</v>
      </c>
      <c r="AB28" s="36">
        <f t="shared" si="12"/>
        <v>3.3913043478260872E-2</v>
      </c>
      <c r="AC28" s="36">
        <f t="shared" si="13"/>
        <v>26.538461538461537</v>
      </c>
      <c r="AD28" s="76">
        <f>KG!AG28</f>
        <v>7600</v>
      </c>
      <c r="AE28" s="31">
        <f t="shared" si="14"/>
        <v>6840</v>
      </c>
    </row>
    <row r="29" spans="1:31">
      <c r="A29" s="12">
        <f>KG!A29</f>
        <v>25</v>
      </c>
      <c r="B29" s="42">
        <f>KG!B29</f>
        <v>0</v>
      </c>
      <c r="C29" s="19">
        <f>Бишкек!C29</f>
        <v>41107</v>
      </c>
      <c r="D29" s="13" t="str">
        <f>Бишкек!D29</f>
        <v>MacCoffee 3 in 1 Hazelnut 50*10*18 gr OPP</v>
      </c>
      <c r="E29" s="14">
        <v>0</v>
      </c>
      <c r="F29" s="14">
        <f t="shared" si="3"/>
        <v>0</v>
      </c>
      <c r="G29" s="14">
        <v>0</v>
      </c>
      <c r="H29" s="14">
        <v>3</v>
      </c>
      <c r="I29" s="14">
        <f t="shared" si="4"/>
        <v>0.06</v>
      </c>
      <c r="J29" s="14">
        <v>456</v>
      </c>
      <c r="K29" s="14">
        <v>1</v>
      </c>
      <c r="L29" s="14">
        <f t="shared" si="5"/>
        <v>0.02</v>
      </c>
      <c r="M29" s="14">
        <v>152</v>
      </c>
      <c r="N29" s="14">
        <v>2</v>
      </c>
      <c r="O29" s="14">
        <f t="shared" si="6"/>
        <v>0.04</v>
      </c>
      <c r="P29" s="14">
        <v>288.8</v>
      </c>
      <c r="Q29" s="16">
        <f t="shared" si="7"/>
        <v>6</v>
      </c>
      <c r="R29" s="16">
        <f t="shared" si="8"/>
        <v>0.12</v>
      </c>
      <c r="S29" s="17">
        <f t="shared" si="9"/>
        <v>896.8</v>
      </c>
      <c r="U29">
        <f>KG!X29</f>
        <v>50</v>
      </c>
      <c r="W29" s="36">
        <v>26.029762514071301</v>
      </c>
      <c r="X29" s="36">
        <f t="shared" si="10"/>
        <v>25.9097625140713</v>
      </c>
      <c r="Y29" s="40">
        <f t="shared" si="11"/>
        <v>-0.99538989263021016</v>
      </c>
      <c r="AA29" s="36">
        <v>1.88</v>
      </c>
      <c r="AB29" s="36">
        <f t="shared" si="12"/>
        <v>5.2173913043478256E-3</v>
      </c>
      <c r="AC29" s="36">
        <f t="shared" si="13"/>
        <v>360.33333333333337</v>
      </c>
      <c r="AD29" s="76">
        <f>KG!AG29</f>
        <v>7600</v>
      </c>
      <c r="AE29" s="31">
        <f t="shared" si="14"/>
        <v>14288</v>
      </c>
    </row>
    <row r="30" spans="1:31">
      <c r="A30" s="12">
        <f>KG!A30</f>
        <v>26</v>
      </c>
      <c r="B30" s="42">
        <f>KG!B30</f>
        <v>1101090</v>
      </c>
      <c r="C30" s="19">
        <f>Бишкек!C30</f>
        <v>13581</v>
      </c>
      <c r="D30" s="13" t="str">
        <f>Бишкек!D30</f>
        <v>Кофе MacCoffee 3 in 1 Jar 6*160*20 gr</v>
      </c>
      <c r="E30" s="14">
        <v>0</v>
      </c>
      <c r="F30" s="14">
        <f t="shared" si="3"/>
        <v>0</v>
      </c>
      <c r="G30" s="14">
        <v>0</v>
      </c>
      <c r="H30" s="14">
        <v>26</v>
      </c>
      <c r="I30" s="14">
        <f t="shared" si="4"/>
        <v>4.333333333333333</v>
      </c>
      <c r="J30" s="14">
        <v>64172.160000000003</v>
      </c>
      <c r="K30" s="14">
        <v>0</v>
      </c>
      <c r="L30" s="14">
        <f t="shared" si="5"/>
        <v>0</v>
      </c>
      <c r="M30" s="14">
        <v>0</v>
      </c>
      <c r="N30" s="14">
        <v>2</v>
      </c>
      <c r="O30" s="14">
        <f t="shared" si="6"/>
        <v>0.33333333333333331</v>
      </c>
      <c r="P30" s="14">
        <v>4867.2</v>
      </c>
      <c r="Q30" s="16">
        <f t="shared" si="7"/>
        <v>28</v>
      </c>
      <c r="R30" s="16">
        <f t="shared" si="8"/>
        <v>4.666666666666667</v>
      </c>
      <c r="S30" s="17">
        <f t="shared" si="9"/>
        <v>69039.360000000001</v>
      </c>
      <c r="U30">
        <f>KG!X30</f>
        <v>6</v>
      </c>
      <c r="W30" s="36">
        <v>27.029762514071301</v>
      </c>
      <c r="X30" s="36">
        <f t="shared" si="10"/>
        <v>22.363095847404633</v>
      </c>
      <c r="Y30" s="40">
        <f t="shared" si="11"/>
        <v>-0.82735080767959879</v>
      </c>
      <c r="AA30" s="36">
        <v>4</v>
      </c>
      <c r="AB30" s="36">
        <f t="shared" si="12"/>
        <v>0.20289855072463769</v>
      </c>
      <c r="AC30" s="36">
        <f t="shared" si="13"/>
        <v>19.714285714285712</v>
      </c>
      <c r="AD30" s="76">
        <f>KG!AG30</f>
        <v>14976</v>
      </c>
      <c r="AE30" s="31">
        <f t="shared" si="14"/>
        <v>59904</v>
      </c>
    </row>
    <row r="31" spans="1:31">
      <c r="A31" s="12">
        <f>KG!A31</f>
        <v>27</v>
      </c>
      <c r="B31" s="42">
        <f>KG!B31</f>
        <v>1102710</v>
      </c>
      <c r="C31" s="19">
        <f>Бишкек!C31</f>
        <v>16633</v>
      </c>
      <c r="D31" s="13" t="str">
        <f>Бишкек!D31</f>
        <v>Кофе MacCoffee Americano Crème 3 in 1 24*20*18 gr</v>
      </c>
      <c r="E31" s="14">
        <v>53</v>
      </c>
      <c r="F31" s="14">
        <f t="shared" si="3"/>
        <v>2.2083333333333335</v>
      </c>
      <c r="G31" s="14">
        <v>21412</v>
      </c>
      <c r="H31" s="14">
        <v>131.15</v>
      </c>
      <c r="I31" s="14">
        <f t="shared" si="4"/>
        <v>5.4645833333333336</v>
      </c>
      <c r="J31" s="14">
        <v>52499.8</v>
      </c>
      <c r="K31" s="14">
        <v>3</v>
      </c>
      <c r="L31" s="14">
        <f t="shared" si="5"/>
        <v>0.125</v>
      </c>
      <c r="M31" s="14">
        <v>1191.8</v>
      </c>
      <c r="N31" s="14">
        <v>2</v>
      </c>
      <c r="O31" s="14">
        <f t="shared" si="6"/>
        <v>8.3333333333333329E-2</v>
      </c>
      <c r="P31" s="14">
        <v>787.8</v>
      </c>
      <c r="Q31" s="16">
        <f t="shared" si="7"/>
        <v>189.15</v>
      </c>
      <c r="R31" s="16">
        <f t="shared" si="8"/>
        <v>7.8812500000000005</v>
      </c>
      <c r="S31" s="17">
        <f t="shared" si="9"/>
        <v>75891.400000000009</v>
      </c>
      <c r="U31">
        <f>KG!X31</f>
        <v>24</v>
      </c>
      <c r="W31" s="36">
        <v>28.029762514071301</v>
      </c>
      <c r="X31" s="36">
        <f t="shared" si="10"/>
        <v>20.1485125140713</v>
      </c>
      <c r="Y31" s="40">
        <f t="shared" si="11"/>
        <v>-0.71882565911703633</v>
      </c>
      <c r="AA31" s="36">
        <v>7.5</v>
      </c>
      <c r="AB31" s="36">
        <f t="shared" si="12"/>
        <v>0.34266304347826088</v>
      </c>
      <c r="AC31" s="36">
        <f t="shared" si="13"/>
        <v>21.887390959555908</v>
      </c>
      <c r="AD31" s="76">
        <f>KG!AG31</f>
        <v>9696</v>
      </c>
      <c r="AE31" s="31">
        <f t="shared" si="14"/>
        <v>72720</v>
      </c>
    </row>
    <row r="32" spans="1:31">
      <c r="A32" s="12">
        <f>KG!A32</f>
        <v>28</v>
      </c>
      <c r="B32" s="42">
        <f>KG!B32</f>
        <v>1202210</v>
      </c>
      <c r="C32" s="19">
        <f>Бишкек!C32</f>
        <v>16721</v>
      </c>
      <c r="D32" s="13" t="str">
        <f>Бишкек!D32</f>
        <v>Кофе MacCoffee Arabica 12*40 gr Pouch</v>
      </c>
      <c r="E32" s="14">
        <v>0</v>
      </c>
      <c r="F32" s="14">
        <f t="shared" si="3"/>
        <v>0</v>
      </c>
      <c r="G32" s="14">
        <v>0</v>
      </c>
      <c r="H32" s="14">
        <v>39</v>
      </c>
      <c r="I32" s="14">
        <f t="shared" si="4"/>
        <v>3.25</v>
      </c>
      <c r="J32" s="14">
        <v>6478.7</v>
      </c>
      <c r="K32" s="14">
        <v>0</v>
      </c>
      <c r="L32" s="14">
        <f t="shared" si="5"/>
        <v>0</v>
      </c>
      <c r="M32" s="14">
        <v>0</v>
      </c>
      <c r="N32" s="14">
        <v>0</v>
      </c>
      <c r="O32" s="14">
        <f t="shared" si="6"/>
        <v>0</v>
      </c>
      <c r="P32" s="14">
        <v>0</v>
      </c>
      <c r="Q32" s="16">
        <f t="shared" si="7"/>
        <v>39</v>
      </c>
      <c r="R32" s="16">
        <f t="shared" si="8"/>
        <v>3.25</v>
      </c>
      <c r="S32" s="17">
        <f t="shared" si="9"/>
        <v>6478.7</v>
      </c>
      <c r="U32">
        <f>KG!X32</f>
        <v>12</v>
      </c>
      <c r="W32" s="36">
        <v>29.029762514071301</v>
      </c>
      <c r="X32" s="36">
        <f t="shared" si="10"/>
        <v>25.779762514071301</v>
      </c>
      <c r="Y32" s="40">
        <f t="shared" si="11"/>
        <v>-0.88804593222474137</v>
      </c>
      <c r="AA32" s="36">
        <v>4.083333333333333</v>
      </c>
      <c r="AB32" s="36">
        <f t="shared" si="12"/>
        <v>0.14130434782608695</v>
      </c>
      <c r="AC32" s="36">
        <f t="shared" si="13"/>
        <v>28.897435897435898</v>
      </c>
      <c r="AD32" s="76">
        <f>KG!AG32</f>
        <v>2040</v>
      </c>
      <c r="AE32" s="31">
        <f t="shared" si="14"/>
        <v>8330</v>
      </c>
    </row>
    <row r="33" spans="1:31">
      <c r="A33" s="12">
        <f>KG!A33</f>
        <v>29</v>
      </c>
      <c r="B33" s="42">
        <f>KG!B33</f>
        <v>1202215</v>
      </c>
      <c r="C33" s="19">
        <f>Бишкек!C33</f>
        <v>16722</v>
      </c>
      <c r="D33" s="13" t="str">
        <f>Бишкек!D33</f>
        <v>Кофе MacCoffee Arabica 12*75 gr Pouch</v>
      </c>
      <c r="E33" s="14">
        <v>0</v>
      </c>
      <c r="F33" s="14">
        <f t="shared" si="3"/>
        <v>0</v>
      </c>
      <c r="G33" s="14">
        <v>0</v>
      </c>
      <c r="H33" s="14">
        <v>11</v>
      </c>
      <c r="I33" s="14">
        <f t="shared" si="4"/>
        <v>0.91666666666666663</v>
      </c>
      <c r="J33" s="14">
        <v>3078.56</v>
      </c>
      <c r="K33" s="14">
        <v>5</v>
      </c>
      <c r="L33" s="14">
        <f t="shared" si="5"/>
        <v>0.41666666666666669</v>
      </c>
      <c r="M33" s="14">
        <v>1320.6</v>
      </c>
      <c r="N33" s="14">
        <v>0</v>
      </c>
      <c r="O33" s="14">
        <f t="shared" si="6"/>
        <v>0</v>
      </c>
      <c r="P33" s="14">
        <v>0</v>
      </c>
      <c r="Q33" s="16">
        <f t="shared" si="7"/>
        <v>16</v>
      </c>
      <c r="R33" s="16">
        <f t="shared" si="8"/>
        <v>1.3333333333333333</v>
      </c>
      <c r="S33" s="17">
        <f t="shared" si="9"/>
        <v>4399.16</v>
      </c>
      <c r="U33">
        <f>KG!X33</f>
        <v>12</v>
      </c>
      <c r="W33" s="36">
        <v>30.029762514071301</v>
      </c>
      <c r="X33" s="36">
        <f t="shared" si="10"/>
        <v>28.696429180737969</v>
      </c>
      <c r="Y33" s="40">
        <f t="shared" si="11"/>
        <v>-0.95559960446878123</v>
      </c>
      <c r="AA33" s="36">
        <v>4.916666666666667</v>
      </c>
      <c r="AB33" s="36">
        <f t="shared" si="12"/>
        <v>5.7971014492753617E-2</v>
      </c>
      <c r="AC33" s="36">
        <f t="shared" si="13"/>
        <v>84.812500000000014</v>
      </c>
      <c r="AD33" s="76">
        <f>KG!AG33</f>
        <v>3408</v>
      </c>
      <c r="AE33" s="31">
        <f t="shared" si="14"/>
        <v>16756</v>
      </c>
    </row>
    <row r="34" spans="1:31">
      <c r="A34" s="12">
        <f>KG!A34</f>
        <v>30</v>
      </c>
      <c r="B34" s="42">
        <f>KG!B34</f>
        <v>1201010</v>
      </c>
      <c r="C34" s="19">
        <f>Бишкек!C34</f>
        <v>13604</v>
      </c>
      <c r="D34" s="13" t="str">
        <f>Бишкек!D34</f>
        <v>Кофе MacCoffee Classic 24*50 gr</v>
      </c>
      <c r="E34" s="14">
        <v>75</v>
      </c>
      <c r="F34" s="14">
        <f t="shared" si="3"/>
        <v>3.125</v>
      </c>
      <c r="G34" s="14">
        <v>7200</v>
      </c>
      <c r="H34" s="14">
        <v>38</v>
      </c>
      <c r="I34" s="14">
        <f t="shared" si="4"/>
        <v>1.5833333333333333</v>
      </c>
      <c r="J34" s="14">
        <v>3604.8</v>
      </c>
      <c r="K34" s="14">
        <v>34</v>
      </c>
      <c r="L34" s="14">
        <f t="shared" si="5"/>
        <v>1.4166666666666667</v>
      </c>
      <c r="M34" s="14">
        <v>3078.72</v>
      </c>
      <c r="N34" s="14">
        <v>0</v>
      </c>
      <c r="O34" s="14">
        <f t="shared" si="6"/>
        <v>0</v>
      </c>
      <c r="P34" s="14">
        <v>0</v>
      </c>
      <c r="Q34" s="16">
        <f t="shared" si="7"/>
        <v>147</v>
      </c>
      <c r="R34" s="16">
        <f t="shared" si="8"/>
        <v>6.125</v>
      </c>
      <c r="S34" s="17">
        <f t="shared" si="9"/>
        <v>13883.519999999999</v>
      </c>
      <c r="U34">
        <f>KG!X34</f>
        <v>24</v>
      </c>
      <c r="W34" s="36">
        <v>31.029762514071301</v>
      </c>
      <c r="X34" s="36">
        <f t="shared" si="10"/>
        <v>24.904762514071301</v>
      </c>
      <c r="Y34" s="40">
        <f t="shared" si="11"/>
        <v>-0.80260886633526596</v>
      </c>
      <c r="AA34" s="36">
        <v>6.875</v>
      </c>
      <c r="AB34" s="36">
        <f t="shared" si="12"/>
        <v>0.26630434782608697</v>
      </c>
      <c r="AC34" s="36">
        <f t="shared" si="13"/>
        <v>25.816326530612244</v>
      </c>
      <c r="AD34" s="76">
        <f>KG!AG34</f>
        <v>2304</v>
      </c>
      <c r="AE34" s="31">
        <f t="shared" si="14"/>
        <v>15840</v>
      </c>
    </row>
    <row r="35" spans="1:31">
      <c r="A35" s="12">
        <f>KG!A35</f>
        <v>31</v>
      </c>
      <c r="B35" s="42">
        <f>KG!B35</f>
        <v>1201020</v>
      </c>
      <c r="C35" s="19">
        <f>Бишкек!C35</f>
        <v>13605</v>
      </c>
      <c r="D35" s="13" t="str">
        <f>Бишкек!D35</f>
        <v>Кофе MacCoffee Classic 24*100 gr</v>
      </c>
      <c r="E35" s="14">
        <v>43</v>
      </c>
      <c r="F35" s="14">
        <f t="shared" si="3"/>
        <v>1.7916666666666667</v>
      </c>
      <c r="G35" s="14">
        <v>7181</v>
      </c>
      <c r="H35" s="14">
        <v>72</v>
      </c>
      <c r="I35" s="14">
        <f t="shared" si="4"/>
        <v>3</v>
      </c>
      <c r="J35" s="14">
        <v>11850.32</v>
      </c>
      <c r="K35" s="14">
        <v>34</v>
      </c>
      <c r="L35" s="14">
        <f t="shared" si="5"/>
        <v>1.4166666666666667</v>
      </c>
      <c r="M35" s="14">
        <v>5397.44</v>
      </c>
      <c r="N35" s="14">
        <v>0</v>
      </c>
      <c r="O35" s="14">
        <f t="shared" si="6"/>
        <v>0</v>
      </c>
      <c r="P35" s="14">
        <v>0</v>
      </c>
      <c r="Q35" s="16">
        <f t="shared" si="7"/>
        <v>149</v>
      </c>
      <c r="R35" s="16">
        <f t="shared" si="8"/>
        <v>6.208333333333333</v>
      </c>
      <c r="S35" s="17">
        <f t="shared" si="9"/>
        <v>24428.76</v>
      </c>
      <c r="U35">
        <f>KG!X35</f>
        <v>24</v>
      </c>
      <c r="W35" s="36">
        <v>32.029762514071301</v>
      </c>
      <c r="X35" s="36">
        <f t="shared" si="10"/>
        <v>25.821429180737969</v>
      </c>
      <c r="Y35" s="40">
        <f t="shared" si="11"/>
        <v>-0.80616986059119577</v>
      </c>
      <c r="AA35" s="36">
        <v>6.333333333333333</v>
      </c>
      <c r="AB35" s="36">
        <f t="shared" si="12"/>
        <v>0.26992753623188404</v>
      </c>
      <c r="AC35" s="36">
        <f t="shared" si="13"/>
        <v>23.46308724832215</v>
      </c>
      <c r="AD35" s="76">
        <f>KG!AG35</f>
        <v>4008</v>
      </c>
      <c r="AE35" s="31">
        <f t="shared" si="14"/>
        <v>25384</v>
      </c>
    </row>
    <row r="36" spans="1:31">
      <c r="A36" s="12">
        <f>KG!A36</f>
        <v>32</v>
      </c>
      <c r="B36" s="42">
        <f>KG!B36</f>
        <v>1103520</v>
      </c>
      <c r="C36" s="19">
        <f>Бишкек!C36</f>
        <v>13692</v>
      </c>
      <c r="D36" s="13" t="str">
        <f>Бишкек!D36</f>
        <v>Кофе MacCoffee Fes Aroma 3 in 1 20*50*18 gr</v>
      </c>
      <c r="E36" s="14">
        <v>0</v>
      </c>
      <c r="F36" s="14">
        <f t="shared" si="3"/>
        <v>0</v>
      </c>
      <c r="G36" s="14">
        <v>0</v>
      </c>
      <c r="H36" s="14">
        <v>5</v>
      </c>
      <c r="I36" s="14">
        <f t="shared" si="4"/>
        <v>0.25</v>
      </c>
      <c r="J36" s="14">
        <v>2187</v>
      </c>
      <c r="K36" s="14">
        <v>0</v>
      </c>
      <c r="L36" s="14">
        <f t="shared" si="5"/>
        <v>0</v>
      </c>
      <c r="M36" s="14">
        <v>0</v>
      </c>
      <c r="N36" s="14">
        <v>0</v>
      </c>
      <c r="O36" s="14">
        <f t="shared" si="6"/>
        <v>0</v>
      </c>
      <c r="P36" s="14">
        <v>0</v>
      </c>
      <c r="Q36" s="16">
        <f t="shared" si="7"/>
        <v>5</v>
      </c>
      <c r="R36" s="16">
        <f t="shared" si="8"/>
        <v>0.25</v>
      </c>
      <c r="S36" s="17">
        <f t="shared" si="9"/>
        <v>2187</v>
      </c>
      <c r="U36">
        <f>KG!X36</f>
        <v>20</v>
      </c>
      <c r="W36" s="36">
        <v>33.029762514071301</v>
      </c>
      <c r="X36" s="36">
        <f t="shared" si="10"/>
        <v>32.779762514071301</v>
      </c>
      <c r="Y36" s="40">
        <f t="shared" si="11"/>
        <v>-0.99243106880064624</v>
      </c>
      <c r="AA36" s="36">
        <v>5.2</v>
      </c>
      <c r="AB36" s="36">
        <f t="shared" si="12"/>
        <v>1.0869565217391304E-2</v>
      </c>
      <c r="AC36" s="36">
        <f t="shared" si="13"/>
        <v>478.40000000000003</v>
      </c>
      <c r="AD36" s="76">
        <f>KG!AG36</f>
        <v>9000</v>
      </c>
      <c r="AE36" s="31">
        <f t="shared" si="14"/>
        <v>46800</v>
      </c>
    </row>
    <row r="37" spans="1:31">
      <c r="A37" s="12">
        <f>KG!A37</f>
        <v>33</v>
      </c>
      <c r="B37" s="42">
        <f>KG!B37</f>
        <v>1202007</v>
      </c>
      <c r="C37" s="19">
        <f>Бишкек!C37</f>
        <v>14101</v>
      </c>
      <c r="D37" s="13" t="str">
        <f>Бишкек!D37</f>
        <v>Кофе MacCoffee Gold RU 12*75 gr Pouch</v>
      </c>
      <c r="E37" s="14">
        <v>0</v>
      </c>
      <c r="F37" s="14">
        <f t="shared" si="3"/>
        <v>0</v>
      </c>
      <c r="G37" s="14">
        <v>0</v>
      </c>
      <c r="H37" s="14">
        <v>17</v>
      </c>
      <c r="I37" s="14">
        <f t="shared" si="4"/>
        <v>1.4166666666666667</v>
      </c>
      <c r="J37" s="14">
        <v>4711.5600000000004</v>
      </c>
      <c r="K37" s="14">
        <v>7</v>
      </c>
      <c r="L37" s="14">
        <f t="shared" si="5"/>
        <v>0.58333333333333337</v>
      </c>
      <c r="M37" s="14">
        <v>1860.2</v>
      </c>
      <c r="N37" s="14">
        <v>0</v>
      </c>
      <c r="O37" s="14">
        <f t="shared" si="6"/>
        <v>0</v>
      </c>
      <c r="P37" s="14">
        <v>0</v>
      </c>
      <c r="Q37" s="16">
        <f t="shared" si="7"/>
        <v>24</v>
      </c>
      <c r="R37" s="16">
        <f t="shared" si="8"/>
        <v>2</v>
      </c>
      <c r="S37" s="17">
        <f t="shared" si="9"/>
        <v>6571.76</v>
      </c>
      <c r="U37">
        <f>KG!X37</f>
        <v>12</v>
      </c>
      <c r="W37" s="36">
        <v>34.029762514071301</v>
      </c>
      <c r="X37" s="36">
        <f t="shared" si="10"/>
        <v>32.029762514071301</v>
      </c>
      <c r="Y37" s="40">
        <f t="shared" si="11"/>
        <v>-0.94122791779187409</v>
      </c>
      <c r="AA37" s="36">
        <v>4.333333333333333</v>
      </c>
      <c r="AB37" s="36">
        <f t="shared" si="12"/>
        <v>8.6956521739130432E-2</v>
      </c>
      <c r="AC37" s="36">
        <f t="shared" si="13"/>
        <v>49.833333333333329</v>
      </c>
      <c r="AD37" s="76">
        <f>KG!AG37</f>
        <v>3408</v>
      </c>
      <c r="AE37" s="31">
        <f t="shared" si="14"/>
        <v>14767.999999999998</v>
      </c>
    </row>
    <row r="38" spans="1:31">
      <c r="A38" s="12">
        <f>KG!A38</f>
        <v>34</v>
      </c>
      <c r="B38" s="42">
        <f>KG!B38</f>
        <v>1202003</v>
      </c>
      <c r="C38" s="19">
        <f>Бишкек!C38</f>
        <v>14100</v>
      </c>
      <c r="D38" s="13" t="str">
        <f>Бишкек!D38</f>
        <v>Кофе MacCoffee Gold RU 24*30 gr Pouch</v>
      </c>
      <c r="E38" s="14">
        <v>0</v>
      </c>
      <c r="F38" s="14">
        <f t="shared" si="3"/>
        <v>0</v>
      </c>
      <c r="G38" s="14">
        <v>0</v>
      </c>
      <c r="H38" s="14">
        <v>53</v>
      </c>
      <c r="I38" s="14">
        <f t="shared" si="4"/>
        <v>2.2083333333333335</v>
      </c>
      <c r="J38" s="14">
        <v>6626.86</v>
      </c>
      <c r="K38" s="14">
        <v>2</v>
      </c>
      <c r="L38" s="14">
        <f t="shared" si="5"/>
        <v>8.3333333333333329E-2</v>
      </c>
      <c r="M38" s="14">
        <v>241.3</v>
      </c>
      <c r="N38" s="14">
        <v>0</v>
      </c>
      <c r="O38" s="14">
        <f t="shared" si="6"/>
        <v>0</v>
      </c>
      <c r="P38" s="14">
        <v>0</v>
      </c>
      <c r="Q38" s="16">
        <f t="shared" si="7"/>
        <v>55</v>
      </c>
      <c r="R38" s="16">
        <f t="shared" si="8"/>
        <v>2.2916666666666665</v>
      </c>
      <c r="S38" s="17">
        <f t="shared" si="9"/>
        <v>6868.16</v>
      </c>
      <c r="U38">
        <f>KG!X38</f>
        <v>24</v>
      </c>
      <c r="W38" s="36">
        <v>35.029762514071301</v>
      </c>
      <c r="X38" s="36">
        <f t="shared" si="10"/>
        <v>32.738095847404637</v>
      </c>
      <c r="Y38" s="40">
        <f t="shared" si="11"/>
        <v>-0.93457944039026486</v>
      </c>
      <c r="AA38" s="36">
        <v>2.625</v>
      </c>
      <c r="AB38" s="36">
        <f t="shared" si="12"/>
        <v>9.9637681159420288E-2</v>
      </c>
      <c r="AC38" s="36">
        <f t="shared" si="13"/>
        <v>26.345454545454547</v>
      </c>
      <c r="AD38" s="76">
        <f>KG!AG38</f>
        <v>3048</v>
      </c>
      <c r="AE38" s="31">
        <f t="shared" si="14"/>
        <v>8001</v>
      </c>
    </row>
    <row r="39" spans="1:31">
      <c r="A39" s="12">
        <f>KG!A39</f>
        <v>35</v>
      </c>
      <c r="B39" s="42">
        <f>KG!B39</f>
        <v>1104010</v>
      </c>
      <c r="C39" s="19">
        <f>Бишкек!C39</f>
        <v>13585</v>
      </c>
      <c r="D39" s="13" t="str">
        <f>Бишкек!D39</f>
        <v>Кофе MacCoffee Ingrd 3 in 1 Caramel 50*10*18 gr</v>
      </c>
      <c r="E39" s="14">
        <v>13</v>
      </c>
      <c r="F39" s="14">
        <f t="shared" si="3"/>
        <v>0.26</v>
      </c>
      <c r="G39" s="14">
        <v>1976</v>
      </c>
      <c r="H39" s="14">
        <v>20</v>
      </c>
      <c r="I39" s="14">
        <f t="shared" si="4"/>
        <v>0.4</v>
      </c>
      <c r="J39" s="14">
        <v>2997.44</v>
      </c>
      <c r="K39" s="14">
        <v>1</v>
      </c>
      <c r="L39" s="14">
        <f t="shared" si="5"/>
        <v>0.02</v>
      </c>
      <c r="M39" s="14">
        <v>152</v>
      </c>
      <c r="N39" s="14">
        <v>1</v>
      </c>
      <c r="O39" s="14">
        <f t="shared" si="6"/>
        <v>0.02</v>
      </c>
      <c r="P39" s="14">
        <v>152</v>
      </c>
      <c r="Q39" s="16">
        <f t="shared" si="7"/>
        <v>35</v>
      </c>
      <c r="R39" s="16">
        <f t="shared" si="8"/>
        <v>0.7</v>
      </c>
      <c r="S39" s="17">
        <f t="shared" si="9"/>
        <v>5277.4400000000005</v>
      </c>
      <c r="U39">
        <f>KG!X39</f>
        <v>50</v>
      </c>
      <c r="W39" s="36">
        <v>36.029762514071301</v>
      </c>
      <c r="X39" s="36">
        <f t="shared" si="10"/>
        <v>35.329762514071298</v>
      </c>
      <c r="Y39" s="40">
        <f t="shared" si="11"/>
        <v>-0.98057161770837054</v>
      </c>
      <c r="AA39" s="36">
        <v>0</v>
      </c>
      <c r="AB39" s="36">
        <f t="shared" si="12"/>
        <v>3.043478260869565E-2</v>
      </c>
      <c r="AC39" s="36">
        <f t="shared" si="13"/>
        <v>0</v>
      </c>
      <c r="AD39" s="76">
        <f>KG!AG39</f>
        <v>7600</v>
      </c>
      <c r="AE39" s="31">
        <f t="shared" si="14"/>
        <v>0</v>
      </c>
    </row>
    <row r="40" spans="1:31">
      <c r="A40" s="12">
        <f>KG!A40</f>
        <v>36</v>
      </c>
      <c r="B40" s="42">
        <f>KG!B40</f>
        <v>0</v>
      </c>
      <c r="C40" s="19">
        <f>Бишкек!C40</f>
        <v>41106</v>
      </c>
      <c r="D40" s="13" t="str">
        <f>Бишкек!D40</f>
        <v>MacCoffee Ingrd 3 in 1 Caramel 50*10*18 gr OPP</v>
      </c>
      <c r="E40" s="14">
        <v>100</v>
      </c>
      <c r="F40" s="14">
        <f t="shared" si="3"/>
        <v>2</v>
      </c>
      <c r="G40" s="14">
        <v>15200</v>
      </c>
      <c r="H40" s="14">
        <v>20</v>
      </c>
      <c r="I40" s="14">
        <f t="shared" si="4"/>
        <v>0.4</v>
      </c>
      <c r="J40" s="14">
        <v>3003.52</v>
      </c>
      <c r="K40" s="14">
        <v>1</v>
      </c>
      <c r="L40" s="14">
        <f t="shared" si="5"/>
        <v>0.02</v>
      </c>
      <c r="M40" s="14">
        <v>152</v>
      </c>
      <c r="N40" s="14">
        <v>2</v>
      </c>
      <c r="O40" s="14">
        <f t="shared" si="6"/>
        <v>0.04</v>
      </c>
      <c r="P40" s="14">
        <v>288.8</v>
      </c>
      <c r="Q40" s="16">
        <f t="shared" si="7"/>
        <v>123</v>
      </c>
      <c r="R40" s="16">
        <f t="shared" si="8"/>
        <v>2.46</v>
      </c>
      <c r="S40" s="17">
        <f t="shared" si="9"/>
        <v>18644.32</v>
      </c>
      <c r="U40">
        <f>KG!X40</f>
        <v>50</v>
      </c>
      <c r="W40" s="36">
        <v>37.029762514071301</v>
      </c>
      <c r="X40" s="36">
        <f t="shared" si="10"/>
        <v>34.5697625140713</v>
      </c>
      <c r="Y40" s="40">
        <f t="shared" si="11"/>
        <v>-0.93356695174414905</v>
      </c>
      <c r="AA40" s="36">
        <v>4.54</v>
      </c>
      <c r="AB40" s="36">
        <f t="shared" si="12"/>
        <v>0.10695652173913044</v>
      </c>
      <c r="AC40" s="36">
        <f t="shared" si="13"/>
        <v>42.447154471544714</v>
      </c>
      <c r="AD40" s="76">
        <f>KG!AG40</f>
        <v>7600</v>
      </c>
      <c r="AE40" s="31">
        <f t="shared" si="14"/>
        <v>34504</v>
      </c>
    </row>
    <row r="41" spans="1:31">
      <c r="A41" s="12">
        <f>KG!A41</f>
        <v>37</v>
      </c>
      <c r="B41" s="42">
        <f>KG!B41</f>
        <v>1104501</v>
      </c>
      <c r="C41" s="19">
        <f>Бишкек!C41</f>
        <v>20468</v>
      </c>
      <c r="D41" s="13" t="str">
        <f>Бишкек!D41</f>
        <v>Кофе MacCoffee Latte al Caram 3in1 20*20*22gr</v>
      </c>
      <c r="E41" s="14">
        <v>4</v>
      </c>
      <c r="F41" s="14">
        <f t="shared" si="3"/>
        <v>0.2</v>
      </c>
      <c r="G41" s="14">
        <v>1400</v>
      </c>
      <c r="H41" s="14">
        <v>7</v>
      </c>
      <c r="I41" s="14">
        <f t="shared" si="4"/>
        <v>0.35</v>
      </c>
      <c r="J41" s="14">
        <v>2450</v>
      </c>
      <c r="K41" s="14">
        <v>0</v>
      </c>
      <c r="L41" s="14">
        <f t="shared" si="5"/>
        <v>0</v>
      </c>
      <c r="M41" s="14">
        <v>0</v>
      </c>
      <c r="N41" s="14">
        <v>0</v>
      </c>
      <c r="O41" s="14">
        <f t="shared" si="6"/>
        <v>0</v>
      </c>
      <c r="P41" s="14">
        <v>0</v>
      </c>
      <c r="Q41" s="16">
        <f t="shared" si="7"/>
        <v>11</v>
      </c>
      <c r="R41" s="16">
        <f t="shared" si="8"/>
        <v>0.55000000000000004</v>
      </c>
      <c r="S41" s="17">
        <f t="shared" si="9"/>
        <v>3850</v>
      </c>
      <c r="U41">
        <f>KG!X41</f>
        <v>20</v>
      </c>
      <c r="W41" s="36">
        <v>38.029762514071301</v>
      </c>
      <c r="X41" s="36">
        <f t="shared" si="10"/>
        <v>37.479762514071304</v>
      </c>
      <c r="Y41" s="40">
        <f t="shared" si="11"/>
        <v>-0.98553764305531766</v>
      </c>
      <c r="AA41" s="36">
        <v>4.45</v>
      </c>
      <c r="AB41" s="36">
        <f t="shared" si="12"/>
        <v>2.391304347826087E-2</v>
      </c>
      <c r="AC41" s="36">
        <f t="shared" si="13"/>
        <v>186.09090909090909</v>
      </c>
      <c r="AD41" s="76">
        <f>KG!AG41</f>
        <v>7000</v>
      </c>
      <c r="AE41" s="31">
        <f t="shared" si="14"/>
        <v>31150</v>
      </c>
    </row>
    <row r="42" spans="1:31">
      <c r="A42" s="12">
        <f>KG!A42</f>
        <v>38</v>
      </c>
      <c r="B42" s="42">
        <f>KG!B42</f>
        <v>1103030</v>
      </c>
      <c r="C42" s="19">
        <f>Бишкек!C42</f>
        <v>16822</v>
      </c>
      <c r="D42" s="13" t="str">
        <f>Бишкек!D42</f>
        <v>Кофе MacCoffee Light 2 in 1 24*20*12 gr Pouch</v>
      </c>
      <c r="E42" s="14">
        <v>3</v>
      </c>
      <c r="F42" s="14">
        <f t="shared" si="3"/>
        <v>0.125</v>
      </c>
      <c r="G42" s="14">
        <v>852</v>
      </c>
      <c r="H42" s="14">
        <v>42</v>
      </c>
      <c r="I42" s="14">
        <f t="shared" si="4"/>
        <v>1.75</v>
      </c>
      <c r="J42" s="14">
        <v>11811.56</v>
      </c>
      <c r="K42" s="14">
        <v>0</v>
      </c>
      <c r="L42" s="14">
        <f t="shared" si="5"/>
        <v>0</v>
      </c>
      <c r="M42" s="14">
        <v>0</v>
      </c>
      <c r="N42" s="14">
        <v>3</v>
      </c>
      <c r="O42" s="14">
        <f t="shared" si="6"/>
        <v>0.125</v>
      </c>
      <c r="P42" s="14">
        <v>823.6</v>
      </c>
      <c r="Q42" s="16">
        <f t="shared" si="7"/>
        <v>48</v>
      </c>
      <c r="R42" s="16">
        <f t="shared" si="8"/>
        <v>2</v>
      </c>
      <c r="S42" s="17">
        <f t="shared" si="9"/>
        <v>13487.16</v>
      </c>
      <c r="U42">
        <f>KG!X42</f>
        <v>24</v>
      </c>
      <c r="W42" s="36">
        <v>39.029762514071301</v>
      </c>
      <c r="X42" s="36">
        <f t="shared" si="10"/>
        <v>37.029762514071301</v>
      </c>
      <c r="Y42" s="40">
        <f t="shared" si="11"/>
        <v>-0.94875705433055235</v>
      </c>
      <c r="AA42" s="36">
        <v>3.9583333333333335</v>
      </c>
      <c r="AB42" s="36">
        <f t="shared" si="12"/>
        <v>8.6956521739130432E-2</v>
      </c>
      <c r="AC42" s="36">
        <f t="shared" si="13"/>
        <v>45.520833333333336</v>
      </c>
      <c r="AD42" s="76">
        <f>KG!AG42</f>
        <v>6816</v>
      </c>
      <c r="AE42" s="31">
        <f t="shared" si="14"/>
        <v>26980</v>
      </c>
    </row>
    <row r="43" spans="1:31">
      <c r="A43" s="12">
        <f>KG!A43</f>
        <v>39</v>
      </c>
      <c r="B43" s="42">
        <f>KG!B43</f>
        <v>1102010</v>
      </c>
      <c r="C43" s="19">
        <f>Бишкек!C43</f>
        <v>13582</v>
      </c>
      <c r="D43" s="13" t="str">
        <f>Бишкек!D43</f>
        <v>Кофе MacCoffee Max Classic 3 in 1 20*20*16 gr</v>
      </c>
      <c r="E43" s="14">
        <v>9</v>
      </c>
      <c r="F43" s="14">
        <f t="shared" si="3"/>
        <v>0.45</v>
      </c>
      <c r="G43" s="14">
        <v>2556</v>
      </c>
      <c r="H43" s="14">
        <v>82</v>
      </c>
      <c r="I43" s="14">
        <f t="shared" si="4"/>
        <v>4.0999999999999996</v>
      </c>
      <c r="J43" s="14">
        <v>23089.200000000001</v>
      </c>
      <c r="K43" s="14">
        <v>20</v>
      </c>
      <c r="L43" s="14">
        <f t="shared" si="5"/>
        <v>1</v>
      </c>
      <c r="M43" s="14">
        <v>5282.4</v>
      </c>
      <c r="N43" s="14">
        <v>3</v>
      </c>
      <c r="O43" s="14">
        <f t="shared" si="6"/>
        <v>0.15</v>
      </c>
      <c r="P43" s="14">
        <v>809.4</v>
      </c>
      <c r="Q43" s="16">
        <f t="shared" si="7"/>
        <v>114</v>
      </c>
      <c r="R43" s="16">
        <f t="shared" si="8"/>
        <v>5.7</v>
      </c>
      <c r="S43" s="17">
        <f t="shared" si="9"/>
        <v>31737</v>
      </c>
      <c r="U43">
        <f>KG!X43</f>
        <v>20</v>
      </c>
      <c r="W43" s="36">
        <v>40.029762514071301</v>
      </c>
      <c r="X43" s="36">
        <f t="shared" si="10"/>
        <v>34.329762514071298</v>
      </c>
      <c r="Y43" s="40">
        <f t="shared" si="11"/>
        <v>-0.85760595012282848</v>
      </c>
      <c r="AA43" s="36">
        <v>8.15</v>
      </c>
      <c r="AB43" s="36">
        <f t="shared" si="12"/>
        <v>0.24782608695652175</v>
      </c>
      <c r="AC43" s="36">
        <f t="shared" si="13"/>
        <v>32.885964912280699</v>
      </c>
      <c r="AD43" s="76">
        <f>KG!AG43</f>
        <v>5680</v>
      </c>
      <c r="AE43" s="31">
        <f t="shared" si="14"/>
        <v>46292</v>
      </c>
    </row>
    <row r="44" spans="1:31">
      <c r="A44" s="12">
        <f>KG!A44</f>
        <v>40</v>
      </c>
      <c r="B44" s="42">
        <f>KG!B44</f>
        <v>1102020</v>
      </c>
      <c r="C44" s="19">
        <f>Бишкек!C44</f>
        <v>13583</v>
      </c>
      <c r="D44" s="13" t="str">
        <f>Бишкек!D44</f>
        <v>Кофе MacCoffee Max Strong 3 in 1 20*20*16 gr</v>
      </c>
      <c r="E44" s="14">
        <v>8</v>
      </c>
      <c r="F44" s="14">
        <f t="shared" si="3"/>
        <v>0.4</v>
      </c>
      <c r="G44" s="14">
        <v>2272</v>
      </c>
      <c r="H44" s="14">
        <v>147</v>
      </c>
      <c r="I44" s="14">
        <f t="shared" si="4"/>
        <v>7.35</v>
      </c>
      <c r="J44" s="14">
        <v>41063.56</v>
      </c>
      <c r="K44" s="14">
        <v>21</v>
      </c>
      <c r="L44" s="14">
        <f t="shared" si="5"/>
        <v>1.05</v>
      </c>
      <c r="M44" s="14">
        <v>5552.2</v>
      </c>
      <c r="N44" s="14">
        <v>3</v>
      </c>
      <c r="O44" s="14">
        <f t="shared" si="6"/>
        <v>0.15</v>
      </c>
      <c r="P44" s="14">
        <v>809.4</v>
      </c>
      <c r="Q44" s="16">
        <f t="shared" si="7"/>
        <v>179</v>
      </c>
      <c r="R44" s="16">
        <f t="shared" si="8"/>
        <v>8.9499999999999993</v>
      </c>
      <c r="S44" s="17">
        <f t="shared" si="9"/>
        <v>49697.159999999996</v>
      </c>
      <c r="U44">
        <f>KG!X44</f>
        <v>20</v>
      </c>
      <c r="W44" s="36">
        <v>41.029762514071301</v>
      </c>
      <c r="X44" s="36">
        <f t="shared" si="10"/>
        <v>32.079762514071305</v>
      </c>
      <c r="Y44" s="40">
        <f t="shared" si="11"/>
        <v>-0.78186566405470748</v>
      </c>
      <c r="AA44" s="36">
        <v>8.4</v>
      </c>
      <c r="AB44" s="36">
        <f t="shared" si="12"/>
        <v>0.38913043478260867</v>
      </c>
      <c r="AC44" s="36">
        <f t="shared" si="13"/>
        <v>21.586592178770953</v>
      </c>
      <c r="AD44" s="76">
        <f>KG!AG44</f>
        <v>5680</v>
      </c>
      <c r="AE44" s="31">
        <f t="shared" si="14"/>
        <v>47712</v>
      </c>
    </row>
    <row r="45" spans="1:31">
      <c r="A45" s="12">
        <f>KG!A45</f>
        <v>41</v>
      </c>
      <c r="B45" s="42">
        <f>KG!B45</f>
        <v>1103010</v>
      </c>
      <c r="C45" s="19">
        <f>Бишкек!C45</f>
        <v>13584</v>
      </c>
      <c r="D45" s="13" t="str">
        <f>Бишкек!D45</f>
        <v>Кофе MacCoffee Strong 3 in 1 20*20*18 gr</v>
      </c>
      <c r="E45" s="14">
        <v>13</v>
      </c>
      <c r="F45" s="14">
        <f t="shared" si="3"/>
        <v>0.65</v>
      </c>
      <c r="G45" s="14">
        <v>3952</v>
      </c>
      <c r="H45" s="14">
        <v>21</v>
      </c>
      <c r="I45" s="14">
        <f t="shared" si="4"/>
        <v>1.05</v>
      </c>
      <c r="J45" s="14">
        <v>6271.52</v>
      </c>
      <c r="K45" s="14">
        <v>1</v>
      </c>
      <c r="L45" s="14">
        <f t="shared" si="5"/>
        <v>0.05</v>
      </c>
      <c r="M45" s="14">
        <v>288.8</v>
      </c>
      <c r="N45" s="14">
        <v>1</v>
      </c>
      <c r="O45" s="14">
        <f t="shared" si="6"/>
        <v>0.05</v>
      </c>
      <c r="P45" s="14">
        <v>288.8</v>
      </c>
      <c r="Q45" s="16">
        <f t="shared" si="7"/>
        <v>36</v>
      </c>
      <c r="R45" s="16">
        <f t="shared" si="8"/>
        <v>1.8</v>
      </c>
      <c r="S45" s="17">
        <f t="shared" si="9"/>
        <v>10801.119999999999</v>
      </c>
      <c r="U45">
        <f>KG!X45</f>
        <v>20</v>
      </c>
      <c r="W45" s="36">
        <v>42.029762514071301</v>
      </c>
      <c r="X45" s="36">
        <f t="shared" si="10"/>
        <v>40.229762514071304</v>
      </c>
      <c r="Y45" s="40">
        <f t="shared" si="11"/>
        <v>-0.95717320554934449</v>
      </c>
      <c r="AA45" s="36">
        <v>9.8000000000000007</v>
      </c>
      <c r="AB45" s="36">
        <f t="shared" si="12"/>
        <v>7.8260869565217397E-2</v>
      </c>
      <c r="AC45" s="36">
        <f t="shared" si="13"/>
        <v>125.22222222222223</v>
      </c>
      <c r="AD45" s="76">
        <f>KG!AG45</f>
        <v>6080</v>
      </c>
      <c r="AE45" s="31">
        <f t="shared" si="14"/>
        <v>59584.000000000007</v>
      </c>
    </row>
    <row r="46" spans="1:31">
      <c r="A46" s="12">
        <f>KG!A46</f>
        <v>42</v>
      </c>
      <c r="B46" s="42">
        <f>KG!B46</f>
        <v>1101516</v>
      </c>
      <c r="C46" s="19">
        <f>Бишкек!C46</f>
        <v>14540</v>
      </c>
      <c r="D46" s="13" t="str">
        <f>Бишкек!D46</f>
        <v>Компл. 50 шт.МacCoffee Express 240 мл. (20*50 cup)</v>
      </c>
      <c r="E46" s="14">
        <v>0</v>
      </c>
      <c r="F46" s="14">
        <f t="shared" si="3"/>
        <v>0</v>
      </c>
      <c r="G46" s="14">
        <v>0</v>
      </c>
      <c r="H46" s="14">
        <v>5</v>
      </c>
      <c r="I46" s="14">
        <f t="shared" si="4"/>
        <v>0.25</v>
      </c>
      <c r="J46" s="14">
        <v>1905</v>
      </c>
      <c r="K46" s="14">
        <v>0</v>
      </c>
      <c r="L46" s="14">
        <f t="shared" si="5"/>
        <v>0</v>
      </c>
      <c r="M46" s="14">
        <v>0</v>
      </c>
      <c r="N46" s="14">
        <v>0</v>
      </c>
      <c r="O46" s="14">
        <f t="shared" si="6"/>
        <v>0</v>
      </c>
      <c r="P46" s="14">
        <v>0</v>
      </c>
      <c r="Q46" s="16">
        <f t="shared" si="7"/>
        <v>5</v>
      </c>
      <c r="R46" s="16">
        <f t="shared" si="8"/>
        <v>0.25</v>
      </c>
      <c r="S46" s="17">
        <f t="shared" si="9"/>
        <v>1905</v>
      </c>
      <c r="U46">
        <f>KG!X46</f>
        <v>20</v>
      </c>
      <c r="W46" s="36">
        <v>43.029762514071301</v>
      </c>
      <c r="X46" s="36">
        <f t="shared" si="10"/>
        <v>42.779762514071301</v>
      </c>
      <c r="Y46" s="40">
        <f t="shared" si="11"/>
        <v>-0.99419006786481223</v>
      </c>
      <c r="AA46" s="36">
        <v>0.85</v>
      </c>
      <c r="AB46" s="36">
        <f t="shared" si="12"/>
        <v>1.0869565217391304E-2</v>
      </c>
      <c r="AC46" s="36">
        <f t="shared" si="13"/>
        <v>78.2</v>
      </c>
      <c r="AD46" s="76">
        <f>KG!AG46</f>
        <v>7620</v>
      </c>
      <c r="AE46" s="31">
        <f t="shared" si="14"/>
        <v>6477</v>
      </c>
    </row>
    <row r="47" spans="1:31">
      <c r="A47" s="12">
        <f>KG!A47</f>
        <v>43</v>
      </c>
      <c r="B47" s="42">
        <f>KG!B47</f>
        <v>1106015</v>
      </c>
      <c r="C47" s="19">
        <f>Бишкек!C47</f>
        <v>13589</v>
      </c>
      <c r="D47" s="13" t="str">
        <f>Бишкек!D47</f>
        <v>Чай MacTea 3 in 1 10*100*18 gr</v>
      </c>
      <c r="E47" s="14">
        <v>0</v>
      </c>
      <c r="F47" s="14">
        <f t="shared" si="3"/>
        <v>0</v>
      </c>
      <c r="G47" s="14">
        <v>0</v>
      </c>
      <c r="H47" s="14">
        <v>12</v>
      </c>
      <c r="I47" s="14">
        <f t="shared" si="4"/>
        <v>1.2</v>
      </c>
      <c r="J47" s="14">
        <v>17677.599999999999</v>
      </c>
      <c r="K47" s="14">
        <v>0</v>
      </c>
      <c r="L47" s="14">
        <f t="shared" si="5"/>
        <v>0</v>
      </c>
      <c r="M47" s="14">
        <v>0</v>
      </c>
      <c r="N47" s="14">
        <v>1</v>
      </c>
      <c r="O47" s="14">
        <f t="shared" si="6"/>
        <v>0.1</v>
      </c>
      <c r="P47" s="14">
        <v>1444</v>
      </c>
      <c r="Q47" s="16">
        <f t="shared" si="7"/>
        <v>13</v>
      </c>
      <c r="R47" s="16">
        <f t="shared" si="8"/>
        <v>1.3</v>
      </c>
      <c r="S47" s="17">
        <f t="shared" si="9"/>
        <v>19121.599999999999</v>
      </c>
      <c r="U47">
        <f>KG!X47</f>
        <v>10</v>
      </c>
      <c r="W47" s="36">
        <v>44.029762514071301</v>
      </c>
      <c r="X47" s="36">
        <f t="shared" si="10"/>
        <v>42.729762514071304</v>
      </c>
      <c r="Y47" s="40">
        <f t="shared" si="11"/>
        <v>-0.97047451710454857</v>
      </c>
      <c r="AA47" s="36">
        <v>5.4</v>
      </c>
      <c r="AB47" s="36">
        <f t="shared" si="12"/>
        <v>5.6521739130434782E-2</v>
      </c>
      <c r="AC47" s="36">
        <f t="shared" si="13"/>
        <v>95.538461538461547</v>
      </c>
      <c r="AD47" s="76">
        <f>KG!AG47</f>
        <v>15200</v>
      </c>
      <c r="AE47" s="31">
        <f t="shared" si="14"/>
        <v>82080</v>
      </c>
    </row>
    <row r="48" spans="1:31">
      <c r="A48" s="12">
        <f>KG!A48</f>
        <v>44</v>
      </c>
      <c r="B48" s="42">
        <f>KG!B48</f>
        <v>1106010</v>
      </c>
      <c r="C48" s="19">
        <f>Бишкек!C48</f>
        <v>13588</v>
      </c>
      <c r="D48" s="13" t="str">
        <f>Бишкек!D48</f>
        <v>Чай MacTea 3 in 1 50*20*18 gr</v>
      </c>
      <c r="E48" s="14">
        <v>72</v>
      </c>
      <c r="F48" s="14">
        <f t="shared" si="3"/>
        <v>1.44</v>
      </c>
      <c r="G48" s="14">
        <v>21888</v>
      </c>
      <c r="H48" s="14">
        <v>182</v>
      </c>
      <c r="I48" s="14">
        <f t="shared" si="4"/>
        <v>3.64</v>
      </c>
      <c r="J48" s="14">
        <v>54814.239999999998</v>
      </c>
      <c r="K48" s="14">
        <v>168</v>
      </c>
      <c r="L48" s="14">
        <f t="shared" si="5"/>
        <v>3.36</v>
      </c>
      <c r="M48" s="14">
        <v>47600.32</v>
      </c>
      <c r="N48" s="14">
        <v>0</v>
      </c>
      <c r="O48" s="14">
        <f t="shared" si="6"/>
        <v>0</v>
      </c>
      <c r="P48" s="14">
        <v>0</v>
      </c>
      <c r="Q48" s="16">
        <f t="shared" si="7"/>
        <v>422</v>
      </c>
      <c r="R48" s="16">
        <f t="shared" si="8"/>
        <v>8.44</v>
      </c>
      <c r="S48" s="17">
        <f t="shared" si="9"/>
        <v>124302.56</v>
      </c>
      <c r="U48">
        <f>KG!X48</f>
        <v>50</v>
      </c>
      <c r="W48" s="36">
        <v>45.029762514071301</v>
      </c>
      <c r="X48" s="36">
        <f t="shared" si="10"/>
        <v>36.589762514071303</v>
      </c>
      <c r="Y48" s="40">
        <f t="shared" si="11"/>
        <v>-0.81256840967432165</v>
      </c>
      <c r="AA48" s="36">
        <v>20.54</v>
      </c>
      <c r="AB48" s="36">
        <f t="shared" si="12"/>
        <v>0.3669565217391304</v>
      </c>
      <c r="AC48" s="36">
        <f t="shared" si="13"/>
        <v>55.973933649289101</v>
      </c>
      <c r="AD48" s="76">
        <f>KG!AG48</f>
        <v>15200</v>
      </c>
      <c r="AE48" s="31">
        <f t="shared" si="14"/>
        <v>312208</v>
      </c>
    </row>
    <row r="49" spans="1:31">
      <c r="A49" s="12">
        <f>KG!A49</f>
        <v>45</v>
      </c>
      <c r="B49" s="42">
        <f>KG!B49</f>
        <v>1106510</v>
      </c>
      <c r="C49" s="19">
        <f>Бишкек!C49</f>
        <v>13694</v>
      </c>
      <c r="D49" s="13" t="str">
        <f>Бишкек!D49</f>
        <v>Чай MacTea Blackcurrant 50*20* 16 gr-18 gr</v>
      </c>
      <c r="E49" s="14">
        <v>5</v>
      </c>
      <c r="F49" s="14">
        <f t="shared" si="3"/>
        <v>0.1</v>
      </c>
      <c r="G49" s="14">
        <v>1520</v>
      </c>
      <c r="H49" s="14">
        <v>16.75</v>
      </c>
      <c r="I49" s="14">
        <f t="shared" si="4"/>
        <v>0.33500000000000002</v>
      </c>
      <c r="J49" s="14">
        <v>4985.6000000000004</v>
      </c>
      <c r="K49" s="14">
        <v>0</v>
      </c>
      <c r="L49" s="14">
        <f t="shared" si="5"/>
        <v>0</v>
      </c>
      <c r="M49" s="14">
        <v>0</v>
      </c>
      <c r="N49" s="14">
        <v>1</v>
      </c>
      <c r="O49" s="14">
        <f t="shared" si="6"/>
        <v>0.02</v>
      </c>
      <c r="P49" s="14">
        <v>288.8</v>
      </c>
      <c r="Q49" s="16">
        <f t="shared" si="7"/>
        <v>22.75</v>
      </c>
      <c r="R49" s="16">
        <f t="shared" si="8"/>
        <v>0.45500000000000002</v>
      </c>
      <c r="S49" s="17">
        <f t="shared" si="9"/>
        <v>6794.4000000000005</v>
      </c>
      <c r="U49">
        <f>KG!X49</f>
        <v>50</v>
      </c>
      <c r="W49" s="36">
        <v>46.029762514071301</v>
      </c>
      <c r="X49" s="36">
        <f t="shared" si="10"/>
        <v>45.574762514071303</v>
      </c>
      <c r="Y49" s="40">
        <f t="shared" si="11"/>
        <v>-0.99011509129857211</v>
      </c>
      <c r="AA49" s="36">
        <v>4.9400000000000004</v>
      </c>
      <c r="AB49" s="36">
        <f t="shared" si="12"/>
        <v>1.9782608695652175E-2</v>
      </c>
      <c r="AC49" s="36">
        <f t="shared" si="13"/>
        <v>249.71428571428572</v>
      </c>
      <c r="AD49" s="76">
        <f>KG!AG49</f>
        <v>15200</v>
      </c>
      <c r="AE49" s="31">
        <f t="shared" si="14"/>
        <v>75088</v>
      </c>
    </row>
    <row r="50" spans="1:31">
      <c r="A50" s="12">
        <f>KG!A50</f>
        <v>46</v>
      </c>
      <c r="B50" s="42">
        <f>KG!B50</f>
        <v>1106520</v>
      </c>
      <c r="C50" s="19">
        <f>Бишкек!C50</f>
        <v>13590</v>
      </c>
      <c r="D50" s="13" t="str">
        <f>Бишкек!D50</f>
        <v>Чай MacTea Lemon 50*20*1 16 gr-18 gr</v>
      </c>
      <c r="E50" s="14">
        <v>6</v>
      </c>
      <c r="F50" s="14">
        <f t="shared" si="3"/>
        <v>0.12</v>
      </c>
      <c r="G50" s="14">
        <v>1824</v>
      </c>
      <c r="H50" s="14">
        <v>20</v>
      </c>
      <c r="I50" s="14">
        <f t="shared" si="4"/>
        <v>0.4</v>
      </c>
      <c r="J50" s="14">
        <v>5985.76</v>
      </c>
      <c r="K50" s="14">
        <v>2</v>
      </c>
      <c r="L50" s="14">
        <f t="shared" si="5"/>
        <v>0.04</v>
      </c>
      <c r="M50" s="14">
        <v>565.44000000000005</v>
      </c>
      <c r="N50" s="14">
        <v>2</v>
      </c>
      <c r="O50" s="14">
        <f t="shared" si="6"/>
        <v>0.04</v>
      </c>
      <c r="P50" s="14">
        <v>577.6</v>
      </c>
      <c r="Q50" s="16">
        <f t="shared" si="7"/>
        <v>30</v>
      </c>
      <c r="R50" s="16">
        <f t="shared" si="8"/>
        <v>0.6</v>
      </c>
      <c r="S50" s="17">
        <f t="shared" si="9"/>
        <v>8952.8000000000011</v>
      </c>
      <c r="U50">
        <f>KG!X50</f>
        <v>50</v>
      </c>
      <c r="W50" s="36">
        <v>47.029762514071301</v>
      </c>
      <c r="X50" s="36">
        <f t="shared" si="10"/>
        <v>46.4297625140713</v>
      </c>
      <c r="Y50" s="40">
        <f t="shared" si="11"/>
        <v>-0.98724212141576351</v>
      </c>
      <c r="AA50" s="36">
        <v>5.52</v>
      </c>
      <c r="AB50" s="36">
        <f t="shared" si="12"/>
        <v>2.6086956521739129E-2</v>
      </c>
      <c r="AC50" s="36">
        <f t="shared" si="13"/>
        <v>211.6</v>
      </c>
      <c r="AD50" s="76">
        <f>KG!AG50</f>
        <v>15200</v>
      </c>
      <c r="AE50" s="31">
        <f t="shared" si="14"/>
        <v>83904</v>
      </c>
    </row>
    <row r="51" spans="1:31">
      <c r="A51" s="12">
        <f>KG!A51</f>
        <v>47</v>
      </c>
      <c r="B51" s="42">
        <f>KG!B51</f>
        <v>1106530</v>
      </c>
      <c r="C51" s="19">
        <f>Бишкек!C51</f>
        <v>13591</v>
      </c>
      <c r="D51" s="13" t="str">
        <f>Бишкек!D51</f>
        <v>Чай MacTea Raspberry 50*20* 16 gr-18 gr</v>
      </c>
      <c r="E51" s="14">
        <v>4</v>
      </c>
      <c r="F51" s="14">
        <f t="shared" si="3"/>
        <v>0.08</v>
      </c>
      <c r="G51" s="14">
        <v>1216</v>
      </c>
      <c r="H51" s="14">
        <v>21</v>
      </c>
      <c r="I51" s="14">
        <f t="shared" si="4"/>
        <v>0.42</v>
      </c>
      <c r="J51" s="14">
        <v>6259.36</v>
      </c>
      <c r="K51" s="14">
        <v>1</v>
      </c>
      <c r="L51" s="14">
        <f t="shared" si="5"/>
        <v>0.02</v>
      </c>
      <c r="M51" s="14">
        <v>304</v>
      </c>
      <c r="N51" s="14">
        <v>1</v>
      </c>
      <c r="O51" s="14">
        <f t="shared" si="6"/>
        <v>0.02</v>
      </c>
      <c r="P51" s="14">
        <v>288.8</v>
      </c>
      <c r="Q51" s="16">
        <f t="shared" si="7"/>
        <v>27</v>
      </c>
      <c r="R51" s="16">
        <f t="shared" si="8"/>
        <v>0.54</v>
      </c>
      <c r="S51" s="17">
        <f t="shared" si="9"/>
        <v>8068.16</v>
      </c>
      <c r="U51">
        <f>KG!X51</f>
        <v>50</v>
      </c>
      <c r="W51" s="36">
        <v>48.029762514071301</v>
      </c>
      <c r="X51" s="36">
        <f t="shared" si="10"/>
        <v>47.489762514071302</v>
      </c>
      <c r="Y51" s="40">
        <f t="shared" si="11"/>
        <v>-0.98875697126668494</v>
      </c>
      <c r="AA51" s="36">
        <v>5.66</v>
      </c>
      <c r="AB51" s="36">
        <f t="shared" si="12"/>
        <v>2.3478260869565219E-2</v>
      </c>
      <c r="AC51" s="36">
        <f t="shared" si="13"/>
        <v>241.07407407407405</v>
      </c>
      <c r="AD51" s="76">
        <f>KG!AG51</f>
        <v>15200</v>
      </c>
      <c r="AE51" s="31">
        <f t="shared" si="14"/>
        <v>86032</v>
      </c>
    </row>
    <row r="52" spans="1:31">
      <c r="A52" s="12">
        <f>KG!A52</f>
        <v>48</v>
      </c>
      <c r="B52" s="42">
        <f>KG!B52</f>
        <v>1202085</v>
      </c>
      <c r="C52" s="19">
        <f>Бишкек!C52</f>
        <v>28578</v>
      </c>
      <c r="D52" s="13" t="str">
        <f>Бишкек!D52</f>
        <v>MacCoffee Gold 12*90 gr Jar RU</v>
      </c>
      <c r="E52" s="14">
        <v>0</v>
      </c>
      <c r="F52" s="14">
        <f t="shared" si="3"/>
        <v>0</v>
      </c>
      <c r="G52" s="14">
        <v>0</v>
      </c>
      <c r="H52" s="14">
        <v>4</v>
      </c>
      <c r="I52" s="14">
        <f t="shared" si="4"/>
        <v>0.33333333333333331</v>
      </c>
      <c r="J52" s="14">
        <v>1438.1</v>
      </c>
      <c r="K52" s="14">
        <v>1</v>
      </c>
      <c r="L52" s="14">
        <f t="shared" si="5"/>
        <v>8.3333333333333329E-2</v>
      </c>
      <c r="M52" s="14">
        <v>346.75</v>
      </c>
      <c r="N52" s="14">
        <v>1</v>
      </c>
      <c r="O52" s="14">
        <f t="shared" si="6"/>
        <v>8.3333333333333329E-2</v>
      </c>
      <c r="P52" s="14">
        <v>365</v>
      </c>
      <c r="Q52" s="16">
        <f t="shared" si="7"/>
        <v>6</v>
      </c>
      <c r="R52" s="16">
        <f t="shared" si="8"/>
        <v>0.5</v>
      </c>
      <c r="S52" s="17">
        <f t="shared" si="9"/>
        <v>2149.85</v>
      </c>
      <c r="U52">
        <f>KG!X52</f>
        <v>12</v>
      </c>
      <c r="W52" s="36">
        <v>49.029762514071301</v>
      </c>
      <c r="X52" s="36">
        <f t="shared" si="10"/>
        <v>48.529762514071301</v>
      </c>
      <c r="Y52" s="40">
        <f t="shared" si="11"/>
        <v>-0.98980211254630279</v>
      </c>
      <c r="AA52" s="36">
        <v>5.5</v>
      </c>
      <c r="AB52" s="36">
        <f t="shared" si="12"/>
        <v>2.1739130434782608E-2</v>
      </c>
      <c r="AC52" s="36">
        <f t="shared" si="13"/>
        <v>253</v>
      </c>
      <c r="AD52" s="76">
        <f>KG!AG52</f>
        <v>4380</v>
      </c>
      <c r="AE52" s="31">
        <f t="shared" si="14"/>
        <v>24090</v>
      </c>
    </row>
    <row r="53" spans="1:31">
      <c r="A53" s="12">
        <f>KG!A53</f>
        <v>49</v>
      </c>
      <c r="B53" s="42">
        <f>KG!B53</f>
        <v>1202235</v>
      </c>
      <c r="C53" s="19">
        <f>Бишкек!C53</f>
        <v>28579</v>
      </c>
      <c r="D53" s="13" t="str">
        <f>Бишкек!D53</f>
        <v>MacCoffee Arabica 12*90 gr Jar RU</v>
      </c>
      <c r="E53" s="14">
        <v>0</v>
      </c>
      <c r="F53" s="14">
        <f t="shared" si="3"/>
        <v>0</v>
      </c>
      <c r="G53" s="14">
        <v>0</v>
      </c>
      <c r="H53" s="14">
        <v>5</v>
      </c>
      <c r="I53" s="14">
        <f t="shared" si="4"/>
        <v>0.41666666666666669</v>
      </c>
      <c r="J53" s="14">
        <v>1777.55</v>
      </c>
      <c r="K53" s="14">
        <v>0</v>
      </c>
      <c r="L53" s="14">
        <f t="shared" si="5"/>
        <v>0</v>
      </c>
      <c r="M53" s="14">
        <v>0</v>
      </c>
      <c r="N53" s="14">
        <v>0</v>
      </c>
      <c r="O53" s="14">
        <f t="shared" si="6"/>
        <v>0</v>
      </c>
      <c r="P53" s="14">
        <v>0</v>
      </c>
      <c r="Q53" s="16">
        <f t="shared" si="7"/>
        <v>5</v>
      </c>
      <c r="R53" s="16">
        <f t="shared" si="8"/>
        <v>0.41666666666666669</v>
      </c>
      <c r="S53" s="17">
        <f t="shared" si="9"/>
        <v>1777.55</v>
      </c>
      <c r="U53">
        <f>KG!X53</f>
        <v>12</v>
      </c>
      <c r="W53" s="36">
        <v>50.029762514071301</v>
      </c>
      <c r="X53" s="36">
        <f t="shared" si="10"/>
        <v>49.613095847404637</v>
      </c>
      <c r="Y53" s="40">
        <f t="shared" si="11"/>
        <v>-0.9916716241347443</v>
      </c>
      <c r="AA53" s="36">
        <v>7.416666666666667</v>
      </c>
      <c r="AB53" s="36">
        <f t="shared" si="12"/>
        <v>1.8115942028985508E-2</v>
      </c>
      <c r="AC53" s="36">
        <f t="shared" si="13"/>
        <v>409.4</v>
      </c>
      <c r="AD53" s="76">
        <f>KG!AG53</f>
        <v>4380</v>
      </c>
      <c r="AE53" s="31">
        <f t="shared" si="14"/>
        <v>32485</v>
      </c>
    </row>
    <row r="54" spans="1:31">
      <c r="A54" s="12">
        <f>KG!A54</f>
        <v>50</v>
      </c>
      <c r="B54" s="42">
        <f>KG!B54</f>
        <v>1202090</v>
      </c>
      <c r="C54" s="19">
        <f>Бишкек!C54</f>
        <v>33100</v>
      </c>
      <c r="D54" s="13" t="str">
        <f>Бишкек!D54</f>
        <v>MacCoffee Gold Stick 12*30*1,8 gr</v>
      </c>
      <c r="E54" s="14">
        <v>1</v>
      </c>
      <c r="F54" s="14">
        <f t="shared" si="3"/>
        <v>8.3333333333333329E-2</v>
      </c>
      <c r="G54" s="14">
        <v>375</v>
      </c>
      <c r="H54" s="14">
        <v>34</v>
      </c>
      <c r="I54" s="14">
        <f t="shared" si="4"/>
        <v>2.8333333333333335</v>
      </c>
      <c r="J54" s="14">
        <v>12682.5</v>
      </c>
      <c r="K54" s="14">
        <v>0</v>
      </c>
      <c r="L54" s="14">
        <f t="shared" si="5"/>
        <v>0</v>
      </c>
      <c r="M54" s="14">
        <v>0</v>
      </c>
      <c r="N54" s="14">
        <v>11</v>
      </c>
      <c r="O54" s="14">
        <f t="shared" si="6"/>
        <v>0.91666666666666663</v>
      </c>
      <c r="P54" s="14">
        <v>4125</v>
      </c>
      <c r="Q54" s="16">
        <f t="shared" si="7"/>
        <v>46</v>
      </c>
      <c r="R54" s="16">
        <f t="shared" si="8"/>
        <v>3.8333333333333335</v>
      </c>
      <c r="S54" s="17">
        <f t="shared" si="9"/>
        <v>17182.5</v>
      </c>
      <c r="U54">
        <f>KG!X54</f>
        <v>12</v>
      </c>
      <c r="W54" s="36">
        <v>51.029762514071301</v>
      </c>
      <c r="X54" s="36">
        <f t="shared" si="10"/>
        <v>47.196429180737965</v>
      </c>
      <c r="Y54" s="40">
        <f t="shared" si="11"/>
        <v>-0.92488043948320742</v>
      </c>
      <c r="AA54" s="36">
        <v>1.25</v>
      </c>
      <c r="AB54" s="36">
        <f t="shared" si="12"/>
        <v>0.16666666666666669</v>
      </c>
      <c r="AC54" s="36">
        <f t="shared" si="13"/>
        <v>7.4999999999999991</v>
      </c>
      <c r="AD54" s="76">
        <f>KG!AG54</f>
        <v>4500</v>
      </c>
      <c r="AE54" s="31">
        <f t="shared" si="14"/>
        <v>5625</v>
      </c>
    </row>
    <row r="55" spans="1:31">
      <c r="A55" s="12">
        <f>KG!A55</f>
        <v>51</v>
      </c>
      <c r="B55" s="42">
        <f>KG!B55</f>
        <v>1103760</v>
      </c>
      <c r="C55" s="19">
        <f>Бишкек!C55</f>
        <v>34535</v>
      </c>
      <c r="D55" s="13" t="str">
        <f>Бишкек!D55</f>
        <v>MacCoffee Di Torino Salted Caramel 20*20*25,5 gr</v>
      </c>
      <c r="E55" s="14">
        <v>10</v>
      </c>
      <c r="F55" s="14">
        <f t="shared" si="3"/>
        <v>0.5</v>
      </c>
      <c r="G55" s="14">
        <v>4340</v>
      </c>
      <c r="H55" s="14">
        <v>42</v>
      </c>
      <c r="I55" s="14">
        <f t="shared" si="4"/>
        <v>2.1</v>
      </c>
      <c r="J55" s="14">
        <v>17798.7</v>
      </c>
      <c r="K55" s="14">
        <v>0</v>
      </c>
      <c r="L55" s="14">
        <f t="shared" si="5"/>
        <v>0</v>
      </c>
      <c r="M55" s="14">
        <v>0</v>
      </c>
      <c r="N55" s="14">
        <v>1</v>
      </c>
      <c r="O55" s="14">
        <f t="shared" si="6"/>
        <v>0.05</v>
      </c>
      <c r="P55" s="14">
        <v>434</v>
      </c>
      <c r="Q55" s="16">
        <f t="shared" si="7"/>
        <v>53</v>
      </c>
      <c r="R55" s="16">
        <f t="shared" si="8"/>
        <v>2.65</v>
      </c>
      <c r="S55" s="17">
        <f t="shared" si="9"/>
        <v>22572.7</v>
      </c>
      <c r="U55">
        <f>KG!X55</f>
        <v>20</v>
      </c>
      <c r="W55" s="36">
        <v>52.029762514071301</v>
      </c>
      <c r="X55" s="36">
        <f t="shared" si="10"/>
        <v>49.379762514071302</v>
      </c>
      <c r="Y55" s="40">
        <f t="shared" si="11"/>
        <v>-0.9490676129977853</v>
      </c>
      <c r="AA55" s="36">
        <v>4.4000000000000004</v>
      </c>
      <c r="AB55" s="36">
        <f t="shared" si="12"/>
        <v>0.11521739130434783</v>
      </c>
      <c r="AC55" s="36">
        <f t="shared" si="13"/>
        <v>38.188679245283019</v>
      </c>
      <c r="AD55" s="76">
        <f>KG!AG55</f>
        <v>8680</v>
      </c>
      <c r="AE55" s="31">
        <f t="shared" si="14"/>
        <v>38192</v>
      </c>
    </row>
    <row r="56" spans="1:31">
      <c r="A56" s="12">
        <f>KG!A56</f>
        <v>52</v>
      </c>
      <c r="B56" s="42">
        <f>KG!B56</f>
        <v>1101520</v>
      </c>
      <c r="C56" s="19">
        <f>Бишкек!C56</f>
        <v>13686</v>
      </c>
      <c r="D56" s="13" t="str">
        <f>Бишкек!D56</f>
        <v>MacCoffee Milk Coffee Drink Original 24*240 ml</v>
      </c>
      <c r="E56" s="14">
        <v>0</v>
      </c>
      <c r="F56" s="14">
        <f t="shared" si="3"/>
        <v>0</v>
      </c>
      <c r="G56" s="14">
        <v>0</v>
      </c>
      <c r="H56" s="14">
        <v>0</v>
      </c>
      <c r="I56" s="14">
        <f t="shared" si="4"/>
        <v>0</v>
      </c>
      <c r="J56" s="14">
        <v>0</v>
      </c>
      <c r="K56" s="14">
        <v>0</v>
      </c>
      <c r="L56" s="14">
        <f t="shared" si="5"/>
        <v>0</v>
      </c>
      <c r="M56" s="14">
        <v>0</v>
      </c>
      <c r="N56" s="14">
        <v>0</v>
      </c>
      <c r="O56" s="14">
        <f t="shared" si="6"/>
        <v>0</v>
      </c>
      <c r="P56" s="14">
        <v>0</v>
      </c>
      <c r="Q56" s="16">
        <f t="shared" si="7"/>
        <v>0</v>
      </c>
      <c r="R56" s="16">
        <f t="shared" si="8"/>
        <v>0</v>
      </c>
      <c r="S56" s="17">
        <f t="shared" si="9"/>
        <v>0</v>
      </c>
      <c r="U56">
        <f>KG!X56</f>
        <v>24</v>
      </c>
      <c r="W56" s="36">
        <v>53.029762514071301</v>
      </c>
      <c r="X56" s="36">
        <f t="shared" si="10"/>
        <v>53.029762514071301</v>
      </c>
      <c r="Y56" s="40">
        <f t="shared" si="11"/>
        <v>-1</v>
      </c>
      <c r="AA56" s="36">
        <v>0</v>
      </c>
      <c r="AB56" s="36">
        <f t="shared" si="12"/>
        <v>0</v>
      </c>
      <c r="AC56" s="36">
        <f t="shared" si="13"/>
        <v>0</v>
      </c>
      <c r="AD56" s="76">
        <f>KG!AG56</f>
        <v>2856</v>
      </c>
      <c r="AE56" s="31">
        <f t="shared" si="14"/>
        <v>0</v>
      </c>
    </row>
    <row r="57" spans="1:31">
      <c r="A57" s="12">
        <f>KG!A57</f>
        <v>53</v>
      </c>
      <c r="B57" s="42" t="str">
        <f>KG!B57</f>
        <v xml:space="preserve">12024001   </v>
      </c>
      <c r="C57" s="19">
        <f>Бишкек!C57</f>
        <v>39257</v>
      </c>
      <c r="D57" s="13" t="str">
        <f>Бишкек!D57</f>
        <v>MacCoffee DiTorino Espresso 10*70 gr Pouch</v>
      </c>
      <c r="E57" s="14">
        <v>0</v>
      </c>
      <c r="F57" s="14">
        <f t="shared" si="3"/>
        <v>0</v>
      </c>
      <c r="G57" s="14">
        <v>0</v>
      </c>
      <c r="H57" s="14">
        <v>15</v>
      </c>
      <c r="I57" s="14">
        <f t="shared" si="4"/>
        <v>1.5</v>
      </c>
      <c r="J57" s="14">
        <v>4186.16</v>
      </c>
      <c r="K57" s="14">
        <v>1</v>
      </c>
      <c r="L57" s="14">
        <f t="shared" si="5"/>
        <v>0.1</v>
      </c>
      <c r="M57" s="14">
        <v>284</v>
      </c>
      <c r="N57" s="14">
        <v>0</v>
      </c>
      <c r="O57" s="14">
        <f t="shared" si="6"/>
        <v>0</v>
      </c>
      <c r="P57" s="14">
        <v>0</v>
      </c>
      <c r="Q57" s="16">
        <f t="shared" si="7"/>
        <v>16</v>
      </c>
      <c r="R57" s="16">
        <f t="shared" si="8"/>
        <v>1.6</v>
      </c>
      <c r="S57" s="17">
        <f t="shared" si="9"/>
        <v>4470.16</v>
      </c>
      <c r="U57">
        <f>KG!X57</f>
        <v>10</v>
      </c>
      <c r="W57" s="36">
        <v>54.029762514071301</v>
      </c>
      <c r="X57" s="36">
        <f t="shared" si="10"/>
        <v>52.4297625140713</v>
      </c>
      <c r="Y57" s="40">
        <f t="shared" si="11"/>
        <v>-0.97038669197216443</v>
      </c>
      <c r="AA57" s="36">
        <v>7.8</v>
      </c>
      <c r="AB57" s="36">
        <f t="shared" si="12"/>
        <v>6.9565217391304349E-2</v>
      </c>
      <c r="AC57" s="36">
        <f t="shared" si="13"/>
        <v>112.125</v>
      </c>
      <c r="AD57" s="76">
        <f>KG!AG57</f>
        <v>2840</v>
      </c>
      <c r="AE57" s="31">
        <f t="shared" si="14"/>
        <v>22152</v>
      </c>
    </row>
    <row r="58" spans="1:31">
      <c r="A58" s="12">
        <f>KG!A58</f>
        <v>54</v>
      </c>
      <c r="B58" s="42">
        <f>KG!B58</f>
        <v>12024002</v>
      </c>
      <c r="C58" s="19">
        <f>Бишкек!C58</f>
        <v>39258</v>
      </c>
      <c r="D58" s="13" t="str">
        <f>Бишкек!D58</f>
        <v>MacCoffee DiTorino Espresso 6*90 gr Jar</v>
      </c>
      <c r="E58" s="14">
        <v>0</v>
      </c>
      <c r="F58" s="14">
        <f t="shared" si="3"/>
        <v>0</v>
      </c>
      <c r="G58" s="14">
        <v>0</v>
      </c>
      <c r="H58" s="14">
        <v>10</v>
      </c>
      <c r="I58" s="14">
        <f t="shared" si="4"/>
        <v>1.6666666666666667</v>
      </c>
      <c r="J58" s="14">
        <v>3569.7</v>
      </c>
      <c r="K58" s="14">
        <v>0</v>
      </c>
      <c r="L58" s="14">
        <f t="shared" si="5"/>
        <v>0</v>
      </c>
      <c r="M58" s="14">
        <v>0</v>
      </c>
      <c r="N58" s="14">
        <v>0</v>
      </c>
      <c r="O58" s="14">
        <f t="shared" si="6"/>
        <v>0</v>
      </c>
      <c r="P58" s="14">
        <v>0</v>
      </c>
      <c r="Q58" s="16">
        <f t="shared" si="7"/>
        <v>10</v>
      </c>
      <c r="R58" s="16">
        <f t="shared" si="8"/>
        <v>1.6666666666666667</v>
      </c>
      <c r="S58" s="17">
        <f t="shared" si="9"/>
        <v>3569.7</v>
      </c>
      <c r="U58">
        <f>KG!X58</f>
        <v>6</v>
      </c>
      <c r="W58" s="36">
        <v>55.029762514071301</v>
      </c>
      <c r="X58" s="36">
        <f t="shared" si="10"/>
        <v>53.363095847404637</v>
      </c>
      <c r="Y58" s="40">
        <f t="shared" si="11"/>
        <v>-0.96971335890754584</v>
      </c>
      <c r="AA58" s="36">
        <v>13.333333333333334</v>
      </c>
      <c r="AB58" s="36">
        <f t="shared" si="12"/>
        <v>7.2463768115942032E-2</v>
      </c>
      <c r="AC58" s="36">
        <f t="shared" si="13"/>
        <v>184</v>
      </c>
      <c r="AD58" s="76">
        <f>KG!AG58</f>
        <v>2190</v>
      </c>
      <c r="AE58" s="31">
        <f t="shared" si="14"/>
        <v>29200</v>
      </c>
    </row>
    <row r="59" spans="1:31">
      <c r="A59" s="135" t="s">
        <v>15</v>
      </c>
      <c r="B59" s="126"/>
      <c r="C59" s="126"/>
      <c r="D59" s="126"/>
      <c r="E59" s="21">
        <f>SUM(E5:E58)</f>
        <v>841</v>
      </c>
      <c r="F59" s="21">
        <f t="shared" ref="F59:S59" si="15">SUM(F5:F58)</f>
        <v>34.201666666666668</v>
      </c>
      <c r="G59" s="21">
        <f t="shared" si="15"/>
        <v>223308</v>
      </c>
      <c r="H59" s="21">
        <f t="shared" si="15"/>
        <v>3049.9</v>
      </c>
      <c r="I59" s="21">
        <f t="shared" si="15"/>
        <v>138.39934523809524</v>
      </c>
      <c r="J59" s="21">
        <f t="shared" si="15"/>
        <v>985062.7300000001</v>
      </c>
      <c r="K59" s="21">
        <f t="shared" si="15"/>
        <v>1565</v>
      </c>
      <c r="L59" s="21">
        <f t="shared" si="15"/>
        <v>43.599523809523816</v>
      </c>
      <c r="M59" s="21">
        <f t="shared" si="15"/>
        <v>513701.92999999993</v>
      </c>
      <c r="N59" s="21">
        <f t="shared" si="15"/>
        <v>304</v>
      </c>
      <c r="O59" s="21">
        <f t="shared" si="15"/>
        <v>20.806190476190473</v>
      </c>
      <c r="P59" s="21">
        <f t="shared" si="15"/>
        <v>69682.400000000023</v>
      </c>
      <c r="Q59" s="21">
        <f t="shared" si="15"/>
        <v>5759.9</v>
      </c>
      <c r="R59" s="21">
        <f t="shared" si="15"/>
        <v>237.0067261904762</v>
      </c>
      <c r="S59" s="21">
        <f t="shared" si="15"/>
        <v>1791755.0599999996</v>
      </c>
      <c r="W59" s="87">
        <f>SUM(W5:W51)</f>
        <v>1176.3988381613513</v>
      </c>
      <c r="X59" s="87">
        <f>SUM(X5:X51)</f>
        <v>950.05877863754176</v>
      </c>
      <c r="Y59" s="64">
        <f>R59/W59*100%</f>
        <v>0.20146800430447984</v>
      </c>
      <c r="AA59" s="44">
        <f>SUM(AA5:AA58)</f>
        <v>349.83547619047619</v>
      </c>
      <c r="AB59" s="44">
        <f>SUM(AB5:AB58)</f>
        <v>10.30464026915114</v>
      </c>
      <c r="AC59" s="44">
        <f>AA59/AB59</f>
        <v>33.949314779844755</v>
      </c>
      <c r="AE59" s="31"/>
    </row>
    <row r="60" spans="1:31">
      <c r="A60" s="127" t="s">
        <v>16</v>
      </c>
      <c r="B60" s="128"/>
      <c r="C60" s="128"/>
      <c r="D60" s="128"/>
      <c r="E60" s="22"/>
      <c r="F60" s="23"/>
      <c r="G60" s="25">
        <v>353820</v>
      </c>
      <c r="H60" s="25"/>
      <c r="I60" s="25"/>
      <c r="J60" s="25">
        <v>2116755</v>
      </c>
      <c r="K60" s="25"/>
      <c r="L60" s="25"/>
      <c r="M60" s="24">
        <v>548362</v>
      </c>
      <c r="N60" s="25"/>
      <c r="O60" s="25"/>
      <c r="P60" s="24">
        <v>45000</v>
      </c>
      <c r="Q60" s="25">
        <f>E60+H60+K60+N60</f>
        <v>0</v>
      </c>
      <c r="R60" s="25"/>
      <c r="S60" s="24">
        <f>G60+J60+M60+P60</f>
        <v>3063937</v>
      </c>
      <c r="U60" s="18"/>
    </row>
    <row r="61" spans="1:31">
      <c r="A61" s="129" t="s">
        <v>14</v>
      </c>
      <c r="B61" s="130"/>
      <c r="C61" s="130"/>
      <c r="D61" s="130"/>
      <c r="E61" s="26">
        <f t="shared" ref="E61:Q61" si="16">IF(E60&gt;0,E59/E60,0)</f>
        <v>0</v>
      </c>
      <c r="F61" s="27"/>
      <c r="G61" s="28">
        <f t="shared" si="16"/>
        <v>0.63113447515685939</v>
      </c>
      <c r="H61" s="27">
        <f t="shared" si="16"/>
        <v>0</v>
      </c>
      <c r="I61" s="27"/>
      <c r="J61" s="28">
        <f t="shared" si="16"/>
        <v>0.46536454620397738</v>
      </c>
      <c r="K61" s="27">
        <f t="shared" si="16"/>
        <v>0</v>
      </c>
      <c r="L61" s="27"/>
      <c r="M61" s="28">
        <f t="shared" si="16"/>
        <v>0.93679345031201999</v>
      </c>
      <c r="N61" s="27">
        <f t="shared" si="16"/>
        <v>0</v>
      </c>
      <c r="O61" s="27"/>
      <c r="P61" s="28">
        <f t="shared" si="16"/>
        <v>1.5484977777777782</v>
      </c>
      <c r="Q61" s="29">
        <f t="shared" si="16"/>
        <v>0</v>
      </c>
      <c r="R61" s="29"/>
      <c r="S61" s="30">
        <f>IF(S60&gt;0,S59/S60,0)</f>
        <v>0.58478847965868741</v>
      </c>
      <c r="U61" s="18"/>
    </row>
    <row r="62" spans="1:31">
      <c r="U62" s="1"/>
    </row>
    <row r="63" spans="1:31">
      <c r="E63" s="31"/>
      <c r="F63" s="31"/>
      <c r="H63" s="31"/>
      <c r="I63" s="31"/>
      <c r="K63" s="31"/>
      <c r="L63" s="31"/>
      <c r="N63" s="31"/>
      <c r="O63" s="31"/>
      <c r="U63" s="1"/>
    </row>
    <row r="64" spans="1:31"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S64" s="31"/>
    </row>
    <row r="65" spans="7:19">
      <c r="G65" s="31"/>
      <c r="J65" s="31"/>
      <c r="M65" s="31"/>
      <c r="P65" s="31"/>
      <c r="S65" s="31"/>
    </row>
  </sheetData>
  <autoFilter ref="A4:AE61"/>
  <mergeCells count="8">
    <mergeCell ref="N3:P3"/>
    <mergeCell ref="Q3:S3"/>
    <mergeCell ref="A59:D59"/>
    <mergeCell ref="A60:D60"/>
    <mergeCell ref="A61:D61"/>
    <mergeCell ref="E3:G3"/>
    <mergeCell ref="H3:J3"/>
    <mergeCell ref="K3:M3"/>
  </mergeCells>
  <conditionalFormatting sqref="Y5:Y58">
    <cfRule type="cellIs" dxfId="59" priority="14" operator="lessThan">
      <formula>0.2</formula>
    </cfRule>
    <cfRule type="cellIs" dxfId="58" priority="15" operator="lessThan">
      <formula>0.2</formula>
    </cfRule>
    <cfRule type="cellIs" dxfId="57" priority="16" operator="lessThan">
      <formula>0.7</formula>
    </cfRule>
  </conditionalFormatting>
  <conditionalFormatting sqref="Y5:Y58">
    <cfRule type="cellIs" dxfId="56" priority="12" operator="greaterThan">
      <formula>$AD$1</formula>
    </cfRule>
    <cfRule type="cellIs" dxfId="55" priority="13" operator="greaterThan">
      <formula>$AD$1</formula>
    </cfRule>
  </conditionalFormatting>
  <conditionalFormatting sqref="Y59">
    <cfRule type="cellIs" dxfId="54" priority="6" operator="lessThan">
      <formula>0.2</formula>
    </cfRule>
    <cfRule type="cellIs" dxfId="53" priority="7" operator="lessThan">
      <formula>0.2</formula>
    </cfRule>
    <cfRule type="cellIs" dxfId="52" priority="8" operator="lessThan">
      <formula>0.7</formula>
    </cfRule>
  </conditionalFormatting>
  <conditionalFormatting sqref="Y59">
    <cfRule type="cellIs" dxfId="51" priority="4" operator="greaterThan">
      <formula>$AD$1</formula>
    </cfRule>
    <cfRule type="cellIs" dxfId="50" priority="5" operator="greaterThan">
      <formula>$AD$1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zoomScale="70" zoomScaleNormal="70" workbookViewId="0">
      <pane xSplit="13" ySplit="16" topLeftCell="N33" activePane="bottomRight" state="frozen"/>
      <selection pane="topRight" activeCell="N1" sqref="N1"/>
      <selection pane="bottomLeft" activeCell="A19" sqref="A19"/>
      <selection pane="bottomRight" activeCell="Q60" sqref="Q60"/>
    </sheetView>
  </sheetViews>
  <sheetFormatPr defaultRowHeight="15"/>
  <cols>
    <col min="1" max="1" width="6.7109375" bestFit="1" customWidth="1"/>
    <col min="2" max="2" width="10" customWidth="1"/>
    <col min="3" max="3" width="14.5703125" customWidth="1"/>
    <col min="4" max="4" width="61" customWidth="1"/>
    <col min="5" max="5" width="9.28515625" bestFit="1" customWidth="1"/>
    <col min="6" max="6" width="9.28515625" customWidth="1"/>
    <col min="7" max="7" width="10.140625" bestFit="1" customWidth="1"/>
    <col min="8" max="8" width="9.28515625" bestFit="1" customWidth="1"/>
    <col min="9" max="9" width="9.28515625" customWidth="1"/>
    <col min="10" max="10" width="11.5703125" customWidth="1"/>
    <col min="11" max="11" width="9.28515625" bestFit="1" customWidth="1"/>
    <col min="12" max="12" width="9.28515625" customWidth="1"/>
    <col min="13" max="14" width="9.28515625" bestFit="1" customWidth="1"/>
    <col min="15" max="15" width="9.28515625" customWidth="1"/>
    <col min="16" max="17" width="9.28515625" bestFit="1" customWidth="1"/>
    <col min="18" max="18" width="9.28515625" customWidth="1"/>
    <col min="19" max="19" width="10.140625" bestFit="1" customWidth="1"/>
    <col min="21" max="21" width="9.140625" customWidth="1"/>
    <col min="23" max="24" width="13.5703125" hidden="1" customWidth="1"/>
    <col min="25" max="25" width="14.7109375" hidden="1" customWidth="1"/>
    <col min="27" max="27" width="10.5703125" bestFit="1" customWidth="1"/>
    <col min="254" max="254" width="6.7109375" bestFit="1" customWidth="1"/>
    <col min="255" max="255" width="10" customWidth="1"/>
    <col min="257" max="257" width="61" customWidth="1"/>
    <col min="258" max="258" width="9.28515625" bestFit="1" customWidth="1"/>
    <col min="259" max="259" width="9.28515625" customWidth="1"/>
    <col min="260" max="260" width="10.140625" bestFit="1" customWidth="1"/>
    <col min="261" max="261" width="9.28515625" bestFit="1" customWidth="1"/>
    <col min="262" max="262" width="9.28515625" customWidth="1"/>
    <col min="263" max="264" width="9.28515625" bestFit="1" customWidth="1"/>
    <col min="265" max="265" width="9.28515625" customWidth="1"/>
    <col min="266" max="267" width="9.28515625" bestFit="1" customWidth="1"/>
    <col min="268" max="268" width="9.28515625" customWidth="1"/>
    <col min="269" max="270" width="9.28515625" bestFit="1" customWidth="1"/>
    <col min="271" max="271" width="9.28515625" customWidth="1"/>
    <col min="272" max="273" width="9.28515625" bestFit="1" customWidth="1"/>
    <col min="274" max="274" width="9.28515625" customWidth="1"/>
    <col min="275" max="275" width="10.140625" bestFit="1" customWidth="1"/>
    <col min="277" max="277" width="9.140625" customWidth="1"/>
    <col min="510" max="510" width="6.7109375" bestFit="1" customWidth="1"/>
    <col min="511" max="511" width="10" customWidth="1"/>
    <col min="513" max="513" width="61" customWidth="1"/>
    <col min="514" max="514" width="9.28515625" bestFit="1" customWidth="1"/>
    <col min="515" max="515" width="9.28515625" customWidth="1"/>
    <col min="516" max="516" width="10.140625" bestFit="1" customWidth="1"/>
    <col min="517" max="517" width="9.28515625" bestFit="1" customWidth="1"/>
    <col min="518" max="518" width="9.28515625" customWidth="1"/>
    <col min="519" max="520" width="9.28515625" bestFit="1" customWidth="1"/>
    <col min="521" max="521" width="9.28515625" customWidth="1"/>
    <col min="522" max="523" width="9.28515625" bestFit="1" customWidth="1"/>
    <col min="524" max="524" width="9.28515625" customWidth="1"/>
    <col min="525" max="526" width="9.28515625" bestFit="1" customWidth="1"/>
    <col min="527" max="527" width="9.28515625" customWidth="1"/>
    <col min="528" max="529" width="9.28515625" bestFit="1" customWidth="1"/>
    <col min="530" max="530" width="9.28515625" customWidth="1"/>
    <col min="531" max="531" width="10.140625" bestFit="1" customWidth="1"/>
    <col min="533" max="533" width="9.140625" customWidth="1"/>
    <col min="766" max="766" width="6.7109375" bestFit="1" customWidth="1"/>
    <col min="767" max="767" width="10" customWidth="1"/>
    <col min="769" max="769" width="61" customWidth="1"/>
    <col min="770" max="770" width="9.28515625" bestFit="1" customWidth="1"/>
    <col min="771" max="771" width="9.28515625" customWidth="1"/>
    <col min="772" max="772" width="10.140625" bestFit="1" customWidth="1"/>
    <col min="773" max="773" width="9.28515625" bestFit="1" customWidth="1"/>
    <col min="774" max="774" width="9.28515625" customWidth="1"/>
    <col min="775" max="776" width="9.28515625" bestFit="1" customWidth="1"/>
    <col min="777" max="777" width="9.28515625" customWidth="1"/>
    <col min="778" max="779" width="9.28515625" bestFit="1" customWidth="1"/>
    <col min="780" max="780" width="9.28515625" customWidth="1"/>
    <col min="781" max="782" width="9.28515625" bestFit="1" customWidth="1"/>
    <col min="783" max="783" width="9.28515625" customWidth="1"/>
    <col min="784" max="785" width="9.28515625" bestFit="1" customWidth="1"/>
    <col min="786" max="786" width="9.28515625" customWidth="1"/>
    <col min="787" max="787" width="10.140625" bestFit="1" customWidth="1"/>
    <col min="789" max="789" width="9.140625" customWidth="1"/>
    <col min="1022" max="1022" width="6.7109375" bestFit="1" customWidth="1"/>
    <col min="1023" max="1023" width="10" customWidth="1"/>
    <col min="1025" max="1025" width="61" customWidth="1"/>
    <col min="1026" max="1026" width="9.28515625" bestFit="1" customWidth="1"/>
    <col min="1027" max="1027" width="9.28515625" customWidth="1"/>
    <col min="1028" max="1028" width="10.140625" bestFit="1" customWidth="1"/>
    <col min="1029" max="1029" width="9.28515625" bestFit="1" customWidth="1"/>
    <col min="1030" max="1030" width="9.28515625" customWidth="1"/>
    <col min="1031" max="1032" width="9.28515625" bestFit="1" customWidth="1"/>
    <col min="1033" max="1033" width="9.28515625" customWidth="1"/>
    <col min="1034" max="1035" width="9.28515625" bestFit="1" customWidth="1"/>
    <col min="1036" max="1036" width="9.28515625" customWidth="1"/>
    <col min="1037" max="1038" width="9.28515625" bestFit="1" customWidth="1"/>
    <col min="1039" max="1039" width="9.28515625" customWidth="1"/>
    <col min="1040" max="1041" width="9.28515625" bestFit="1" customWidth="1"/>
    <col min="1042" max="1042" width="9.28515625" customWidth="1"/>
    <col min="1043" max="1043" width="10.140625" bestFit="1" customWidth="1"/>
    <col min="1045" max="1045" width="9.140625" customWidth="1"/>
    <col min="1278" max="1278" width="6.7109375" bestFit="1" customWidth="1"/>
    <col min="1279" max="1279" width="10" customWidth="1"/>
    <col min="1281" max="1281" width="61" customWidth="1"/>
    <col min="1282" max="1282" width="9.28515625" bestFit="1" customWidth="1"/>
    <col min="1283" max="1283" width="9.28515625" customWidth="1"/>
    <col min="1284" max="1284" width="10.140625" bestFit="1" customWidth="1"/>
    <col min="1285" max="1285" width="9.28515625" bestFit="1" customWidth="1"/>
    <col min="1286" max="1286" width="9.28515625" customWidth="1"/>
    <col min="1287" max="1288" width="9.28515625" bestFit="1" customWidth="1"/>
    <col min="1289" max="1289" width="9.28515625" customWidth="1"/>
    <col min="1290" max="1291" width="9.28515625" bestFit="1" customWidth="1"/>
    <col min="1292" max="1292" width="9.28515625" customWidth="1"/>
    <col min="1293" max="1294" width="9.28515625" bestFit="1" customWidth="1"/>
    <col min="1295" max="1295" width="9.28515625" customWidth="1"/>
    <col min="1296" max="1297" width="9.28515625" bestFit="1" customWidth="1"/>
    <col min="1298" max="1298" width="9.28515625" customWidth="1"/>
    <col min="1299" max="1299" width="10.140625" bestFit="1" customWidth="1"/>
    <col min="1301" max="1301" width="9.140625" customWidth="1"/>
    <col min="1534" max="1534" width="6.7109375" bestFit="1" customWidth="1"/>
    <col min="1535" max="1535" width="10" customWidth="1"/>
    <col min="1537" max="1537" width="61" customWidth="1"/>
    <col min="1538" max="1538" width="9.28515625" bestFit="1" customWidth="1"/>
    <col min="1539" max="1539" width="9.28515625" customWidth="1"/>
    <col min="1540" max="1540" width="10.140625" bestFit="1" customWidth="1"/>
    <col min="1541" max="1541" width="9.28515625" bestFit="1" customWidth="1"/>
    <col min="1542" max="1542" width="9.28515625" customWidth="1"/>
    <col min="1543" max="1544" width="9.28515625" bestFit="1" customWidth="1"/>
    <col min="1545" max="1545" width="9.28515625" customWidth="1"/>
    <col min="1546" max="1547" width="9.28515625" bestFit="1" customWidth="1"/>
    <col min="1548" max="1548" width="9.28515625" customWidth="1"/>
    <col min="1549" max="1550" width="9.28515625" bestFit="1" customWidth="1"/>
    <col min="1551" max="1551" width="9.28515625" customWidth="1"/>
    <col min="1552" max="1553" width="9.28515625" bestFit="1" customWidth="1"/>
    <col min="1554" max="1554" width="9.28515625" customWidth="1"/>
    <col min="1555" max="1555" width="10.140625" bestFit="1" customWidth="1"/>
    <col min="1557" max="1557" width="9.140625" customWidth="1"/>
    <col min="1790" max="1790" width="6.7109375" bestFit="1" customWidth="1"/>
    <col min="1791" max="1791" width="10" customWidth="1"/>
    <col min="1793" max="1793" width="61" customWidth="1"/>
    <col min="1794" max="1794" width="9.28515625" bestFit="1" customWidth="1"/>
    <col min="1795" max="1795" width="9.28515625" customWidth="1"/>
    <col min="1796" max="1796" width="10.140625" bestFit="1" customWidth="1"/>
    <col min="1797" max="1797" width="9.28515625" bestFit="1" customWidth="1"/>
    <col min="1798" max="1798" width="9.28515625" customWidth="1"/>
    <col min="1799" max="1800" width="9.28515625" bestFit="1" customWidth="1"/>
    <col min="1801" max="1801" width="9.28515625" customWidth="1"/>
    <col min="1802" max="1803" width="9.28515625" bestFit="1" customWidth="1"/>
    <col min="1804" max="1804" width="9.28515625" customWidth="1"/>
    <col min="1805" max="1806" width="9.28515625" bestFit="1" customWidth="1"/>
    <col min="1807" max="1807" width="9.28515625" customWidth="1"/>
    <col min="1808" max="1809" width="9.28515625" bestFit="1" customWidth="1"/>
    <col min="1810" max="1810" width="9.28515625" customWidth="1"/>
    <col min="1811" max="1811" width="10.140625" bestFit="1" customWidth="1"/>
    <col min="1813" max="1813" width="9.140625" customWidth="1"/>
    <col min="2046" max="2046" width="6.7109375" bestFit="1" customWidth="1"/>
    <col min="2047" max="2047" width="10" customWidth="1"/>
    <col min="2049" max="2049" width="61" customWidth="1"/>
    <col min="2050" max="2050" width="9.28515625" bestFit="1" customWidth="1"/>
    <col min="2051" max="2051" width="9.28515625" customWidth="1"/>
    <col min="2052" max="2052" width="10.140625" bestFit="1" customWidth="1"/>
    <col min="2053" max="2053" width="9.28515625" bestFit="1" customWidth="1"/>
    <col min="2054" max="2054" width="9.28515625" customWidth="1"/>
    <col min="2055" max="2056" width="9.28515625" bestFit="1" customWidth="1"/>
    <col min="2057" max="2057" width="9.28515625" customWidth="1"/>
    <col min="2058" max="2059" width="9.28515625" bestFit="1" customWidth="1"/>
    <col min="2060" max="2060" width="9.28515625" customWidth="1"/>
    <col min="2061" max="2062" width="9.28515625" bestFit="1" customWidth="1"/>
    <col min="2063" max="2063" width="9.28515625" customWidth="1"/>
    <col min="2064" max="2065" width="9.28515625" bestFit="1" customWidth="1"/>
    <col min="2066" max="2066" width="9.28515625" customWidth="1"/>
    <col min="2067" max="2067" width="10.140625" bestFit="1" customWidth="1"/>
    <col min="2069" max="2069" width="9.140625" customWidth="1"/>
    <col min="2302" max="2302" width="6.7109375" bestFit="1" customWidth="1"/>
    <col min="2303" max="2303" width="10" customWidth="1"/>
    <col min="2305" max="2305" width="61" customWidth="1"/>
    <col min="2306" max="2306" width="9.28515625" bestFit="1" customWidth="1"/>
    <col min="2307" max="2307" width="9.28515625" customWidth="1"/>
    <col min="2308" max="2308" width="10.140625" bestFit="1" customWidth="1"/>
    <col min="2309" max="2309" width="9.28515625" bestFit="1" customWidth="1"/>
    <col min="2310" max="2310" width="9.28515625" customWidth="1"/>
    <col min="2311" max="2312" width="9.28515625" bestFit="1" customWidth="1"/>
    <col min="2313" max="2313" width="9.28515625" customWidth="1"/>
    <col min="2314" max="2315" width="9.28515625" bestFit="1" customWidth="1"/>
    <col min="2316" max="2316" width="9.28515625" customWidth="1"/>
    <col min="2317" max="2318" width="9.28515625" bestFit="1" customWidth="1"/>
    <col min="2319" max="2319" width="9.28515625" customWidth="1"/>
    <col min="2320" max="2321" width="9.28515625" bestFit="1" customWidth="1"/>
    <col min="2322" max="2322" width="9.28515625" customWidth="1"/>
    <col min="2323" max="2323" width="10.140625" bestFit="1" customWidth="1"/>
    <col min="2325" max="2325" width="9.140625" customWidth="1"/>
    <col min="2558" max="2558" width="6.7109375" bestFit="1" customWidth="1"/>
    <col min="2559" max="2559" width="10" customWidth="1"/>
    <col min="2561" max="2561" width="61" customWidth="1"/>
    <col min="2562" max="2562" width="9.28515625" bestFit="1" customWidth="1"/>
    <col min="2563" max="2563" width="9.28515625" customWidth="1"/>
    <col min="2564" max="2564" width="10.140625" bestFit="1" customWidth="1"/>
    <col min="2565" max="2565" width="9.28515625" bestFit="1" customWidth="1"/>
    <col min="2566" max="2566" width="9.28515625" customWidth="1"/>
    <col min="2567" max="2568" width="9.28515625" bestFit="1" customWidth="1"/>
    <col min="2569" max="2569" width="9.28515625" customWidth="1"/>
    <col min="2570" max="2571" width="9.28515625" bestFit="1" customWidth="1"/>
    <col min="2572" max="2572" width="9.28515625" customWidth="1"/>
    <col min="2573" max="2574" width="9.28515625" bestFit="1" customWidth="1"/>
    <col min="2575" max="2575" width="9.28515625" customWidth="1"/>
    <col min="2576" max="2577" width="9.28515625" bestFit="1" customWidth="1"/>
    <col min="2578" max="2578" width="9.28515625" customWidth="1"/>
    <col min="2579" max="2579" width="10.140625" bestFit="1" customWidth="1"/>
    <col min="2581" max="2581" width="9.140625" customWidth="1"/>
    <col min="2814" max="2814" width="6.7109375" bestFit="1" customWidth="1"/>
    <col min="2815" max="2815" width="10" customWidth="1"/>
    <col min="2817" max="2817" width="61" customWidth="1"/>
    <col min="2818" max="2818" width="9.28515625" bestFit="1" customWidth="1"/>
    <col min="2819" max="2819" width="9.28515625" customWidth="1"/>
    <col min="2820" max="2820" width="10.140625" bestFit="1" customWidth="1"/>
    <col min="2821" max="2821" width="9.28515625" bestFit="1" customWidth="1"/>
    <col min="2822" max="2822" width="9.28515625" customWidth="1"/>
    <col min="2823" max="2824" width="9.28515625" bestFit="1" customWidth="1"/>
    <col min="2825" max="2825" width="9.28515625" customWidth="1"/>
    <col min="2826" max="2827" width="9.28515625" bestFit="1" customWidth="1"/>
    <col min="2828" max="2828" width="9.28515625" customWidth="1"/>
    <col min="2829" max="2830" width="9.28515625" bestFit="1" customWidth="1"/>
    <col min="2831" max="2831" width="9.28515625" customWidth="1"/>
    <col min="2832" max="2833" width="9.28515625" bestFit="1" customWidth="1"/>
    <col min="2834" max="2834" width="9.28515625" customWidth="1"/>
    <col min="2835" max="2835" width="10.140625" bestFit="1" customWidth="1"/>
    <col min="2837" max="2837" width="9.140625" customWidth="1"/>
    <col min="3070" max="3070" width="6.7109375" bestFit="1" customWidth="1"/>
    <col min="3071" max="3071" width="10" customWidth="1"/>
    <col min="3073" max="3073" width="61" customWidth="1"/>
    <col min="3074" max="3074" width="9.28515625" bestFit="1" customWidth="1"/>
    <col min="3075" max="3075" width="9.28515625" customWidth="1"/>
    <col min="3076" max="3076" width="10.140625" bestFit="1" customWidth="1"/>
    <col min="3077" max="3077" width="9.28515625" bestFit="1" customWidth="1"/>
    <col min="3078" max="3078" width="9.28515625" customWidth="1"/>
    <col min="3079" max="3080" width="9.28515625" bestFit="1" customWidth="1"/>
    <col min="3081" max="3081" width="9.28515625" customWidth="1"/>
    <col min="3082" max="3083" width="9.28515625" bestFit="1" customWidth="1"/>
    <col min="3084" max="3084" width="9.28515625" customWidth="1"/>
    <col min="3085" max="3086" width="9.28515625" bestFit="1" customWidth="1"/>
    <col min="3087" max="3087" width="9.28515625" customWidth="1"/>
    <col min="3088" max="3089" width="9.28515625" bestFit="1" customWidth="1"/>
    <col min="3090" max="3090" width="9.28515625" customWidth="1"/>
    <col min="3091" max="3091" width="10.140625" bestFit="1" customWidth="1"/>
    <col min="3093" max="3093" width="9.140625" customWidth="1"/>
    <col min="3326" max="3326" width="6.7109375" bestFit="1" customWidth="1"/>
    <col min="3327" max="3327" width="10" customWidth="1"/>
    <col min="3329" max="3329" width="61" customWidth="1"/>
    <col min="3330" max="3330" width="9.28515625" bestFit="1" customWidth="1"/>
    <col min="3331" max="3331" width="9.28515625" customWidth="1"/>
    <col min="3332" max="3332" width="10.140625" bestFit="1" customWidth="1"/>
    <col min="3333" max="3333" width="9.28515625" bestFit="1" customWidth="1"/>
    <col min="3334" max="3334" width="9.28515625" customWidth="1"/>
    <col min="3335" max="3336" width="9.28515625" bestFit="1" customWidth="1"/>
    <col min="3337" max="3337" width="9.28515625" customWidth="1"/>
    <col min="3338" max="3339" width="9.28515625" bestFit="1" customWidth="1"/>
    <col min="3340" max="3340" width="9.28515625" customWidth="1"/>
    <col min="3341" max="3342" width="9.28515625" bestFit="1" customWidth="1"/>
    <col min="3343" max="3343" width="9.28515625" customWidth="1"/>
    <col min="3344" max="3345" width="9.28515625" bestFit="1" customWidth="1"/>
    <col min="3346" max="3346" width="9.28515625" customWidth="1"/>
    <col min="3347" max="3347" width="10.140625" bestFit="1" customWidth="1"/>
    <col min="3349" max="3349" width="9.140625" customWidth="1"/>
    <col min="3582" max="3582" width="6.7109375" bestFit="1" customWidth="1"/>
    <col min="3583" max="3583" width="10" customWidth="1"/>
    <col min="3585" max="3585" width="61" customWidth="1"/>
    <col min="3586" max="3586" width="9.28515625" bestFit="1" customWidth="1"/>
    <col min="3587" max="3587" width="9.28515625" customWidth="1"/>
    <col min="3588" max="3588" width="10.140625" bestFit="1" customWidth="1"/>
    <col min="3589" max="3589" width="9.28515625" bestFit="1" customWidth="1"/>
    <col min="3590" max="3590" width="9.28515625" customWidth="1"/>
    <col min="3591" max="3592" width="9.28515625" bestFit="1" customWidth="1"/>
    <col min="3593" max="3593" width="9.28515625" customWidth="1"/>
    <col min="3594" max="3595" width="9.28515625" bestFit="1" customWidth="1"/>
    <col min="3596" max="3596" width="9.28515625" customWidth="1"/>
    <col min="3597" max="3598" width="9.28515625" bestFit="1" customWidth="1"/>
    <col min="3599" max="3599" width="9.28515625" customWidth="1"/>
    <col min="3600" max="3601" width="9.28515625" bestFit="1" customWidth="1"/>
    <col min="3602" max="3602" width="9.28515625" customWidth="1"/>
    <col min="3603" max="3603" width="10.140625" bestFit="1" customWidth="1"/>
    <col min="3605" max="3605" width="9.140625" customWidth="1"/>
    <col min="3838" max="3838" width="6.7109375" bestFit="1" customWidth="1"/>
    <col min="3839" max="3839" width="10" customWidth="1"/>
    <col min="3841" max="3841" width="61" customWidth="1"/>
    <col min="3842" max="3842" width="9.28515625" bestFit="1" customWidth="1"/>
    <col min="3843" max="3843" width="9.28515625" customWidth="1"/>
    <col min="3844" max="3844" width="10.140625" bestFit="1" customWidth="1"/>
    <col min="3845" max="3845" width="9.28515625" bestFit="1" customWidth="1"/>
    <col min="3846" max="3846" width="9.28515625" customWidth="1"/>
    <col min="3847" max="3848" width="9.28515625" bestFit="1" customWidth="1"/>
    <col min="3849" max="3849" width="9.28515625" customWidth="1"/>
    <col min="3850" max="3851" width="9.28515625" bestFit="1" customWidth="1"/>
    <col min="3852" max="3852" width="9.28515625" customWidth="1"/>
    <col min="3853" max="3854" width="9.28515625" bestFit="1" customWidth="1"/>
    <col min="3855" max="3855" width="9.28515625" customWidth="1"/>
    <col min="3856" max="3857" width="9.28515625" bestFit="1" customWidth="1"/>
    <col min="3858" max="3858" width="9.28515625" customWidth="1"/>
    <col min="3859" max="3859" width="10.140625" bestFit="1" customWidth="1"/>
    <col min="3861" max="3861" width="9.140625" customWidth="1"/>
    <col min="4094" max="4094" width="6.7109375" bestFit="1" customWidth="1"/>
    <col min="4095" max="4095" width="10" customWidth="1"/>
    <col min="4097" max="4097" width="61" customWidth="1"/>
    <col min="4098" max="4098" width="9.28515625" bestFit="1" customWidth="1"/>
    <col min="4099" max="4099" width="9.28515625" customWidth="1"/>
    <col min="4100" max="4100" width="10.140625" bestFit="1" customWidth="1"/>
    <col min="4101" max="4101" width="9.28515625" bestFit="1" customWidth="1"/>
    <col min="4102" max="4102" width="9.28515625" customWidth="1"/>
    <col min="4103" max="4104" width="9.28515625" bestFit="1" customWidth="1"/>
    <col min="4105" max="4105" width="9.28515625" customWidth="1"/>
    <col min="4106" max="4107" width="9.28515625" bestFit="1" customWidth="1"/>
    <col min="4108" max="4108" width="9.28515625" customWidth="1"/>
    <col min="4109" max="4110" width="9.28515625" bestFit="1" customWidth="1"/>
    <col min="4111" max="4111" width="9.28515625" customWidth="1"/>
    <col min="4112" max="4113" width="9.28515625" bestFit="1" customWidth="1"/>
    <col min="4114" max="4114" width="9.28515625" customWidth="1"/>
    <col min="4115" max="4115" width="10.140625" bestFit="1" customWidth="1"/>
    <col min="4117" max="4117" width="9.140625" customWidth="1"/>
    <col min="4350" max="4350" width="6.7109375" bestFit="1" customWidth="1"/>
    <col min="4351" max="4351" width="10" customWidth="1"/>
    <col min="4353" max="4353" width="61" customWidth="1"/>
    <col min="4354" max="4354" width="9.28515625" bestFit="1" customWidth="1"/>
    <col min="4355" max="4355" width="9.28515625" customWidth="1"/>
    <col min="4356" max="4356" width="10.140625" bestFit="1" customWidth="1"/>
    <col min="4357" max="4357" width="9.28515625" bestFit="1" customWidth="1"/>
    <col min="4358" max="4358" width="9.28515625" customWidth="1"/>
    <col min="4359" max="4360" width="9.28515625" bestFit="1" customWidth="1"/>
    <col min="4361" max="4361" width="9.28515625" customWidth="1"/>
    <col min="4362" max="4363" width="9.28515625" bestFit="1" customWidth="1"/>
    <col min="4364" max="4364" width="9.28515625" customWidth="1"/>
    <col min="4365" max="4366" width="9.28515625" bestFit="1" customWidth="1"/>
    <col min="4367" max="4367" width="9.28515625" customWidth="1"/>
    <col min="4368" max="4369" width="9.28515625" bestFit="1" customWidth="1"/>
    <col min="4370" max="4370" width="9.28515625" customWidth="1"/>
    <col min="4371" max="4371" width="10.140625" bestFit="1" customWidth="1"/>
    <col min="4373" max="4373" width="9.140625" customWidth="1"/>
    <col min="4606" max="4606" width="6.7109375" bestFit="1" customWidth="1"/>
    <col min="4607" max="4607" width="10" customWidth="1"/>
    <col min="4609" max="4609" width="61" customWidth="1"/>
    <col min="4610" max="4610" width="9.28515625" bestFit="1" customWidth="1"/>
    <col min="4611" max="4611" width="9.28515625" customWidth="1"/>
    <col min="4612" max="4612" width="10.140625" bestFit="1" customWidth="1"/>
    <col min="4613" max="4613" width="9.28515625" bestFit="1" customWidth="1"/>
    <col min="4614" max="4614" width="9.28515625" customWidth="1"/>
    <col min="4615" max="4616" width="9.28515625" bestFit="1" customWidth="1"/>
    <col min="4617" max="4617" width="9.28515625" customWidth="1"/>
    <col min="4618" max="4619" width="9.28515625" bestFit="1" customWidth="1"/>
    <col min="4620" max="4620" width="9.28515625" customWidth="1"/>
    <col min="4621" max="4622" width="9.28515625" bestFit="1" customWidth="1"/>
    <col min="4623" max="4623" width="9.28515625" customWidth="1"/>
    <col min="4624" max="4625" width="9.28515625" bestFit="1" customWidth="1"/>
    <col min="4626" max="4626" width="9.28515625" customWidth="1"/>
    <col min="4627" max="4627" width="10.140625" bestFit="1" customWidth="1"/>
    <col min="4629" max="4629" width="9.140625" customWidth="1"/>
    <col min="4862" max="4862" width="6.7109375" bestFit="1" customWidth="1"/>
    <col min="4863" max="4863" width="10" customWidth="1"/>
    <col min="4865" max="4865" width="61" customWidth="1"/>
    <col min="4866" max="4866" width="9.28515625" bestFit="1" customWidth="1"/>
    <col min="4867" max="4867" width="9.28515625" customWidth="1"/>
    <col min="4868" max="4868" width="10.140625" bestFit="1" customWidth="1"/>
    <col min="4869" max="4869" width="9.28515625" bestFit="1" customWidth="1"/>
    <col min="4870" max="4870" width="9.28515625" customWidth="1"/>
    <col min="4871" max="4872" width="9.28515625" bestFit="1" customWidth="1"/>
    <col min="4873" max="4873" width="9.28515625" customWidth="1"/>
    <col min="4874" max="4875" width="9.28515625" bestFit="1" customWidth="1"/>
    <col min="4876" max="4876" width="9.28515625" customWidth="1"/>
    <col min="4877" max="4878" width="9.28515625" bestFit="1" customWidth="1"/>
    <col min="4879" max="4879" width="9.28515625" customWidth="1"/>
    <col min="4880" max="4881" width="9.28515625" bestFit="1" customWidth="1"/>
    <col min="4882" max="4882" width="9.28515625" customWidth="1"/>
    <col min="4883" max="4883" width="10.140625" bestFit="1" customWidth="1"/>
    <col min="4885" max="4885" width="9.140625" customWidth="1"/>
    <col min="5118" max="5118" width="6.7109375" bestFit="1" customWidth="1"/>
    <col min="5119" max="5119" width="10" customWidth="1"/>
    <col min="5121" max="5121" width="61" customWidth="1"/>
    <col min="5122" max="5122" width="9.28515625" bestFit="1" customWidth="1"/>
    <col min="5123" max="5123" width="9.28515625" customWidth="1"/>
    <col min="5124" max="5124" width="10.140625" bestFit="1" customWidth="1"/>
    <col min="5125" max="5125" width="9.28515625" bestFit="1" customWidth="1"/>
    <col min="5126" max="5126" width="9.28515625" customWidth="1"/>
    <col min="5127" max="5128" width="9.28515625" bestFit="1" customWidth="1"/>
    <col min="5129" max="5129" width="9.28515625" customWidth="1"/>
    <col min="5130" max="5131" width="9.28515625" bestFit="1" customWidth="1"/>
    <col min="5132" max="5132" width="9.28515625" customWidth="1"/>
    <col min="5133" max="5134" width="9.28515625" bestFit="1" customWidth="1"/>
    <col min="5135" max="5135" width="9.28515625" customWidth="1"/>
    <col min="5136" max="5137" width="9.28515625" bestFit="1" customWidth="1"/>
    <col min="5138" max="5138" width="9.28515625" customWidth="1"/>
    <col min="5139" max="5139" width="10.140625" bestFit="1" customWidth="1"/>
    <col min="5141" max="5141" width="9.140625" customWidth="1"/>
    <col min="5374" max="5374" width="6.7109375" bestFit="1" customWidth="1"/>
    <col min="5375" max="5375" width="10" customWidth="1"/>
    <col min="5377" max="5377" width="61" customWidth="1"/>
    <col min="5378" max="5378" width="9.28515625" bestFit="1" customWidth="1"/>
    <col min="5379" max="5379" width="9.28515625" customWidth="1"/>
    <col min="5380" max="5380" width="10.140625" bestFit="1" customWidth="1"/>
    <col min="5381" max="5381" width="9.28515625" bestFit="1" customWidth="1"/>
    <col min="5382" max="5382" width="9.28515625" customWidth="1"/>
    <col min="5383" max="5384" width="9.28515625" bestFit="1" customWidth="1"/>
    <col min="5385" max="5385" width="9.28515625" customWidth="1"/>
    <col min="5386" max="5387" width="9.28515625" bestFit="1" customWidth="1"/>
    <col min="5388" max="5388" width="9.28515625" customWidth="1"/>
    <col min="5389" max="5390" width="9.28515625" bestFit="1" customWidth="1"/>
    <col min="5391" max="5391" width="9.28515625" customWidth="1"/>
    <col min="5392" max="5393" width="9.28515625" bestFit="1" customWidth="1"/>
    <col min="5394" max="5394" width="9.28515625" customWidth="1"/>
    <col min="5395" max="5395" width="10.140625" bestFit="1" customWidth="1"/>
    <col min="5397" max="5397" width="9.140625" customWidth="1"/>
    <col min="5630" max="5630" width="6.7109375" bestFit="1" customWidth="1"/>
    <col min="5631" max="5631" width="10" customWidth="1"/>
    <col min="5633" max="5633" width="61" customWidth="1"/>
    <col min="5634" max="5634" width="9.28515625" bestFit="1" customWidth="1"/>
    <col min="5635" max="5635" width="9.28515625" customWidth="1"/>
    <col min="5636" max="5636" width="10.140625" bestFit="1" customWidth="1"/>
    <col min="5637" max="5637" width="9.28515625" bestFit="1" customWidth="1"/>
    <col min="5638" max="5638" width="9.28515625" customWidth="1"/>
    <col min="5639" max="5640" width="9.28515625" bestFit="1" customWidth="1"/>
    <col min="5641" max="5641" width="9.28515625" customWidth="1"/>
    <col min="5642" max="5643" width="9.28515625" bestFit="1" customWidth="1"/>
    <col min="5644" max="5644" width="9.28515625" customWidth="1"/>
    <col min="5645" max="5646" width="9.28515625" bestFit="1" customWidth="1"/>
    <col min="5647" max="5647" width="9.28515625" customWidth="1"/>
    <col min="5648" max="5649" width="9.28515625" bestFit="1" customWidth="1"/>
    <col min="5650" max="5650" width="9.28515625" customWidth="1"/>
    <col min="5651" max="5651" width="10.140625" bestFit="1" customWidth="1"/>
    <col min="5653" max="5653" width="9.140625" customWidth="1"/>
    <col min="5886" max="5886" width="6.7109375" bestFit="1" customWidth="1"/>
    <col min="5887" max="5887" width="10" customWidth="1"/>
    <col min="5889" max="5889" width="61" customWidth="1"/>
    <col min="5890" max="5890" width="9.28515625" bestFit="1" customWidth="1"/>
    <col min="5891" max="5891" width="9.28515625" customWidth="1"/>
    <col min="5892" max="5892" width="10.140625" bestFit="1" customWidth="1"/>
    <col min="5893" max="5893" width="9.28515625" bestFit="1" customWidth="1"/>
    <col min="5894" max="5894" width="9.28515625" customWidth="1"/>
    <col min="5895" max="5896" width="9.28515625" bestFit="1" customWidth="1"/>
    <col min="5897" max="5897" width="9.28515625" customWidth="1"/>
    <col min="5898" max="5899" width="9.28515625" bestFit="1" customWidth="1"/>
    <col min="5900" max="5900" width="9.28515625" customWidth="1"/>
    <col min="5901" max="5902" width="9.28515625" bestFit="1" customWidth="1"/>
    <col min="5903" max="5903" width="9.28515625" customWidth="1"/>
    <col min="5904" max="5905" width="9.28515625" bestFit="1" customWidth="1"/>
    <col min="5906" max="5906" width="9.28515625" customWidth="1"/>
    <col min="5907" max="5907" width="10.140625" bestFit="1" customWidth="1"/>
    <col min="5909" max="5909" width="9.140625" customWidth="1"/>
    <col min="6142" max="6142" width="6.7109375" bestFit="1" customWidth="1"/>
    <col min="6143" max="6143" width="10" customWidth="1"/>
    <col min="6145" max="6145" width="61" customWidth="1"/>
    <col min="6146" max="6146" width="9.28515625" bestFit="1" customWidth="1"/>
    <col min="6147" max="6147" width="9.28515625" customWidth="1"/>
    <col min="6148" max="6148" width="10.140625" bestFit="1" customWidth="1"/>
    <col min="6149" max="6149" width="9.28515625" bestFit="1" customWidth="1"/>
    <col min="6150" max="6150" width="9.28515625" customWidth="1"/>
    <col min="6151" max="6152" width="9.28515625" bestFit="1" customWidth="1"/>
    <col min="6153" max="6153" width="9.28515625" customWidth="1"/>
    <col min="6154" max="6155" width="9.28515625" bestFit="1" customWidth="1"/>
    <col min="6156" max="6156" width="9.28515625" customWidth="1"/>
    <col min="6157" max="6158" width="9.28515625" bestFit="1" customWidth="1"/>
    <col min="6159" max="6159" width="9.28515625" customWidth="1"/>
    <col min="6160" max="6161" width="9.28515625" bestFit="1" customWidth="1"/>
    <col min="6162" max="6162" width="9.28515625" customWidth="1"/>
    <col min="6163" max="6163" width="10.140625" bestFit="1" customWidth="1"/>
    <col min="6165" max="6165" width="9.140625" customWidth="1"/>
    <col min="6398" max="6398" width="6.7109375" bestFit="1" customWidth="1"/>
    <col min="6399" max="6399" width="10" customWidth="1"/>
    <col min="6401" max="6401" width="61" customWidth="1"/>
    <col min="6402" max="6402" width="9.28515625" bestFit="1" customWidth="1"/>
    <col min="6403" max="6403" width="9.28515625" customWidth="1"/>
    <col min="6404" max="6404" width="10.140625" bestFit="1" customWidth="1"/>
    <col min="6405" max="6405" width="9.28515625" bestFit="1" customWidth="1"/>
    <col min="6406" max="6406" width="9.28515625" customWidth="1"/>
    <col min="6407" max="6408" width="9.28515625" bestFit="1" customWidth="1"/>
    <col min="6409" max="6409" width="9.28515625" customWidth="1"/>
    <col min="6410" max="6411" width="9.28515625" bestFit="1" customWidth="1"/>
    <col min="6412" max="6412" width="9.28515625" customWidth="1"/>
    <col min="6413" max="6414" width="9.28515625" bestFit="1" customWidth="1"/>
    <col min="6415" max="6415" width="9.28515625" customWidth="1"/>
    <col min="6416" max="6417" width="9.28515625" bestFit="1" customWidth="1"/>
    <col min="6418" max="6418" width="9.28515625" customWidth="1"/>
    <col min="6419" max="6419" width="10.140625" bestFit="1" customWidth="1"/>
    <col min="6421" max="6421" width="9.140625" customWidth="1"/>
    <col min="6654" max="6654" width="6.7109375" bestFit="1" customWidth="1"/>
    <col min="6655" max="6655" width="10" customWidth="1"/>
    <col min="6657" max="6657" width="61" customWidth="1"/>
    <col min="6658" max="6658" width="9.28515625" bestFit="1" customWidth="1"/>
    <col min="6659" max="6659" width="9.28515625" customWidth="1"/>
    <col min="6660" max="6660" width="10.140625" bestFit="1" customWidth="1"/>
    <col min="6661" max="6661" width="9.28515625" bestFit="1" customWidth="1"/>
    <col min="6662" max="6662" width="9.28515625" customWidth="1"/>
    <col min="6663" max="6664" width="9.28515625" bestFit="1" customWidth="1"/>
    <col min="6665" max="6665" width="9.28515625" customWidth="1"/>
    <col min="6666" max="6667" width="9.28515625" bestFit="1" customWidth="1"/>
    <col min="6668" max="6668" width="9.28515625" customWidth="1"/>
    <col min="6669" max="6670" width="9.28515625" bestFit="1" customWidth="1"/>
    <col min="6671" max="6671" width="9.28515625" customWidth="1"/>
    <col min="6672" max="6673" width="9.28515625" bestFit="1" customWidth="1"/>
    <col min="6674" max="6674" width="9.28515625" customWidth="1"/>
    <col min="6675" max="6675" width="10.140625" bestFit="1" customWidth="1"/>
    <col min="6677" max="6677" width="9.140625" customWidth="1"/>
    <col min="6910" max="6910" width="6.7109375" bestFit="1" customWidth="1"/>
    <col min="6911" max="6911" width="10" customWidth="1"/>
    <col min="6913" max="6913" width="61" customWidth="1"/>
    <col min="6914" max="6914" width="9.28515625" bestFit="1" customWidth="1"/>
    <col min="6915" max="6915" width="9.28515625" customWidth="1"/>
    <col min="6916" max="6916" width="10.140625" bestFit="1" customWidth="1"/>
    <col min="6917" max="6917" width="9.28515625" bestFit="1" customWidth="1"/>
    <col min="6918" max="6918" width="9.28515625" customWidth="1"/>
    <col min="6919" max="6920" width="9.28515625" bestFit="1" customWidth="1"/>
    <col min="6921" max="6921" width="9.28515625" customWidth="1"/>
    <col min="6922" max="6923" width="9.28515625" bestFit="1" customWidth="1"/>
    <col min="6924" max="6924" width="9.28515625" customWidth="1"/>
    <col min="6925" max="6926" width="9.28515625" bestFit="1" customWidth="1"/>
    <col min="6927" max="6927" width="9.28515625" customWidth="1"/>
    <col min="6928" max="6929" width="9.28515625" bestFit="1" customWidth="1"/>
    <col min="6930" max="6930" width="9.28515625" customWidth="1"/>
    <col min="6931" max="6931" width="10.140625" bestFit="1" customWidth="1"/>
    <col min="6933" max="6933" width="9.140625" customWidth="1"/>
    <col min="7166" max="7166" width="6.7109375" bestFit="1" customWidth="1"/>
    <col min="7167" max="7167" width="10" customWidth="1"/>
    <col min="7169" max="7169" width="61" customWidth="1"/>
    <col min="7170" max="7170" width="9.28515625" bestFit="1" customWidth="1"/>
    <col min="7171" max="7171" width="9.28515625" customWidth="1"/>
    <col min="7172" max="7172" width="10.140625" bestFit="1" customWidth="1"/>
    <col min="7173" max="7173" width="9.28515625" bestFit="1" customWidth="1"/>
    <col min="7174" max="7174" width="9.28515625" customWidth="1"/>
    <col min="7175" max="7176" width="9.28515625" bestFit="1" customWidth="1"/>
    <col min="7177" max="7177" width="9.28515625" customWidth="1"/>
    <col min="7178" max="7179" width="9.28515625" bestFit="1" customWidth="1"/>
    <col min="7180" max="7180" width="9.28515625" customWidth="1"/>
    <col min="7181" max="7182" width="9.28515625" bestFit="1" customWidth="1"/>
    <col min="7183" max="7183" width="9.28515625" customWidth="1"/>
    <col min="7184" max="7185" width="9.28515625" bestFit="1" customWidth="1"/>
    <col min="7186" max="7186" width="9.28515625" customWidth="1"/>
    <col min="7187" max="7187" width="10.140625" bestFit="1" customWidth="1"/>
    <col min="7189" max="7189" width="9.140625" customWidth="1"/>
    <col min="7422" max="7422" width="6.7109375" bestFit="1" customWidth="1"/>
    <col min="7423" max="7423" width="10" customWidth="1"/>
    <col min="7425" max="7425" width="61" customWidth="1"/>
    <col min="7426" max="7426" width="9.28515625" bestFit="1" customWidth="1"/>
    <col min="7427" max="7427" width="9.28515625" customWidth="1"/>
    <col min="7428" max="7428" width="10.140625" bestFit="1" customWidth="1"/>
    <col min="7429" max="7429" width="9.28515625" bestFit="1" customWidth="1"/>
    <col min="7430" max="7430" width="9.28515625" customWidth="1"/>
    <col min="7431" max="7432" width="9.28515625" bestFit="1" customWidth="1"/>
    <col min="7433" max="7433" width="9.28515625" customWidth="1"/>
    <col min="7434" max="7435" width="9.28515625" bestFit="1" customWidth="1"/>
    <col min="7436" max="7436" width="9.28515625" customWidth="1"/>
    <col min="7437" max="7438" width="9.28515625" bestFit="1" customWidth="1"/>
    <col min="7439" max="7439" width="9.28515625" customWidth="1"/>
    <col min="7440" max="7441" width="9.28515625" bestFit="1" customWidth="1"/>
    <col min="7442" max="7442" width="9.28515625" customWidth="1"/>
    <col min="7443" max="7443" width="10.140625" bestFit="1" customWidth="1"/>
    <col min="7445" max="7445" width="9.140625" customWidth="1"/>
    <col min="7678" max="7678" width="6.7109375" bestFit="1" customWidth="1"/>
    <col min="7679" max="7679" width="10" customWidth="1"/>
    <col min="7681" max="7681" width="61" customWidth="1"/>
    <col min="7682" max="7682" width="9.28515625" bestFit="1" customWidth="1"/>
    <col min="7683" max="7683" width="9.28515625" customWidth="1"/>
    <col min="7684" max="7684" width="10.140625" bestFit="1" customWidth="1"/>
    <col min="7685" max="7685" width="9.28515625" bestFit="1" customWidth="1"/>
    <col min="7686" max="7686" width="9.28515625" customWidth="1"/>
    <col min="7687" max="7688" width="9.28515625" bestFit="1" customWidth="1"/>
    <col min="7689" max="7689" width="9.28515625" customWidth="1"/>
    <col min="7690" max="7691" width="9.28515625" bestFit="1" customWidth="1"/>
    <col min="7692" max="7692" width="9.28515625" customWidth="1"/>
    <col min="7693" max="7694" width="9.28515625" bestFit="1" customWidth="1"/>
    <col min="7695" max="7695" width="9.28515625" customWidth="1"/>
    <col min="7696" max="7697" width="9.28515625" bestFit="1" customWidth="1"/>
    <col min="7698" max="7698" width="9.28515625" customWidth="1"/>
    <col min="7699" max="7699" width="10.140625" bestFit="1" customWidth="1"/>
    <col min="7701" max="7701" width="9.140625" customWidth="1"/>
    <col min="7934" max="7934" width="6.7109375" bestFit="1" customWidth="1"/>
    <col min="7935" max="7935" width="10" customWidth="1"/>
    <col min="7937" max="7937" width="61" customWidth="1"/>
    <col min="7938" max="7938" width="9.28515625" bestFit="1" customWidth="1"/>
    <col min="7939" max="7939" width="9.28515625" customWidth="1"/>
    <col min="7940" max="7940" width="10.140625" bestFit="1" customWidth="1"/>
    <col min="7941" max="7941" width="9.28515625" bestFit="1" customWidth="1"/>
    <col min="7942" max="7942" width="9.28515625" customWidth="1"/>
    <col min="7943" max="7944" width="9.28515625" bestFit="1" customWidth="1"/>
    <col min="7945" max="7945" width="9.28515625" customWidth="1"/>
    <col min="7946" max="7947" width="9.28515625" bestFit="1" customWidth="1"/>
    <col min="7948" max="7948" width="9.28515625" customWidth="1"/>
    <col min="7949" max="7950" width="9.28515625" bestFit="1" customWidth="1"/>
    <col min="7951" max="7951" width="9.28515625" customWidth="1"/>
    <col min="7952" max="7953" width="9.28515625" bestFit="1" customWidth="1"/>
    <col min="7954" max="7954" width="9.28515625" customWidth="1"/>
    <col min="7955" max="7955" width="10.140625" bestFit="1" customWidth="1"/>
    <col min="7957" max="7957" width="9.140625" customWidth="1"/>
    <col min="8190" max="8190" width="6.7109375" bestFit="1" customWidth="1"/>
    <col min="8191" max="8191" width="10" customWidth="1"/>
    <col min="8193" max="8193" width="61" customWidth="1"/>
    <col min="8194" max="8194" width="9.28515625" bestFit="1" customWidth="1"/>
    <col min="8195" max="8195" width="9.28515625" customWidth="1"/>
    <col min="8196" max="8196" width="10.140625" bestFit="1" customWidth="1"/>
    <col min="8197" max="8197" width="9.28515625" bestFit="1" customWidth="1"/>
    <col min="8198" max="8198" width="9.28515625" customWidth="1"/>
    <col min="8199" max="8200" width="9.28515625" bestFit="1" customWidth="1"/>
    <col min="8201" max="8201" width="9.28515625" customWidth="1"/>
    <col min="8202" max="8203" width="9.28515625" bestFit="1" customWidth="1"/>
    <col min="8204" max="8204" width="9.28515625" customWidth="1"/>
    <col min="8205" max="8206" width="9.28515625" bestFit="1" customWidth="1"/>
    <col min="8207" max="8207" width="9.28515625" customWidth="1"/>
    <col min="8208" max="8209" width="9.28515625" bestFit="1" customWidth="1"/>
    <col min="8210" max="8210" width="9.28515625" customWidth="1"/>
    <col min="8211" max="8211" width="10.140625" bestFit="1" customWidth="1"/>
    <col min="8213" max="8213" width="9.140625" customWidth="1"/>
    <col min="8446" max="8446" width="6.7109375" bestFit="1" customWidth="1"/>
    <col min="8447" max="8447" width="10" customWidth="1"/>
    <col min="8449" max="8449" width="61" customWidth="1"/>
    <col min="8450" max="8450" width="9.28515625" bestFit="1" customWidth="1"/>
    <col min="8451" max="8451" width="9.28515625" customWidth="1"/>
    <col min="8452" max="8452" width="10.140625" bestFit="1" customWidth="1"/>
    <col min="8453" max="8453" width="9.28515625" bestFit="1" customWidth="1"/>
    <col min="8454" max="8454" width="9.28515625" customWidth="1"/>
    <col min="8455" max="8456" width="9.28515625" bestFit="1" customWidth="1"/>
    <col min="8457" max="8457" width="9.28515625" customWidth="1"/>
    <col min="8458" max="8459" width="9.28515625" bestFit="1" customWidth="1"/>
    <col min="8460" max="8460" width="9.28515625" customWidth="1"/>
    <col min="8461" max="8462" width="9.28515625" bestFit="1" customWidth="1"/>
    <col min="8463" max="8463" width="9.28515625" customWidth="1"/>
    <col min="8464" max="8465" width="9.28515625" bestFit="1" customWidth="1"/>
    <col min="8466" max="8466" width="9.28515625" customWidth="1"/>
    <col min="8467" max="8467" width="10.140625" bestFit="1" customWidth="1"/>
    <col min="8469" max="8469" width="9.140625" customWidth="1"/>
    <col min="8702" max="8702" width="6.7109375" bestFit="1" customWidth="1"/>
    <col min="8703" max="8703" width="10" customWidth="1"/>
    <col min="8705" max="8705" width="61" customWidth="1"/>
    <col min="8706" max="8706" width="9.28515625" bestFit="1" customWidth="1"/>
    <col min="8707" max="8707" width="9.28515625" customWidth="1"/>
    <col min="8708" max="8708" width="10.140625" bestFit="1" customWidth="1"/>
    <col min="8709" max="8709" width="9.28515625" bestFit="1" customWidth="1"/>
    <col min="8710" max="8710" width="9.28515625" customWidth="1"/>
    <col min="8711" max="8712" width="9.28515625" bestFit="1" customWidth="1"/>
    <col min="8713" max="8713" width="9.28515625" customWidth="1"/>
    <col min="8714" max="8715" width="9.28515625" bestFit="1" customWidth="1"/>
    <col min="8716" max="8716" width="9.28515625" customWidth="1"/>
    <col min="8717" max="8718" width="9.28515625" bestFit="1" customWidth="1"/>
    <col min="8719" max="8719" width="9.28515625" customWidth="1"/>
    <col min="8720" max="8721" width="9.28515625" bestFit="1" customWidth="1"/>
    <col min="8722" max="8722" width="9.28515625" customWidth="1"/>
    <col min="8723" max="8723" width="10.140625" bestFit="1" customWidth="1"/>
    <col min="8725" max="8725" width="9.140625" customWidth="1"/>
    <col min="8958" max="8958" width="6.7109375" bestFit="1" customWidth="1"/>
    <col min="8959" max="8959" width="10" customWidth="1"/>
    <col min="8961" max="8961" width="61" customWidth="1"/>
    <col min="8962" max="8962" width="9.28515625" bestFit="1" customWidth="1"/>
    <col min="8963" max="8963" width="9.28515625" customWidth="1"/>
    <col min="8964" max="8964" width="10.140625" bestFit="1" customWidth="1"/>
    <col min="8965" max="8965" width="9.28515625" bestFit="1" customWidth="1"/>
    <col min="8966" max="8966" width="9.28515625" customWidth="1"/>
    <col min="8967" max="8968" width="9.28515625" bestFit="1" customWidth="1"/>
    <col min="8969" max="8969" width="9.28515625" customWidth="1"/>
    <col min="8970" max="8971" width="9.28515625" bestFit="1" customWidth="1"/>
    <col min="8972" max="8972" width="9.28515625" customWidth="1"/>
    <col min="8973" max="8974" width="9.28515625" bestFit="1" customWidth="1"/>
    <col min="8975" max="8975" width="9.28515625" customWidth="1"/>
    <col min="8976" max="8977" width="9.28515625" bestFit="1" customWidth="1"/>
    <col min="8978" max="8978" width="9.28515625" customWidth="1"/>
    <col min="8979" max="8979" width="10.140625" bestFit="1" customWidth="1"/>
    <col min="8981" max="8981" width="9.140625" customWidth="1"/>
    <col min="9214" max="9214" width="6.7109375" bestFit="1" customWidth="1"/>
    <col min="9215" max="9215" width="10" customWidth="1"/>
    <col min="9217" max="9217" width="61" customWidth="1"/>
    <col min="9218" max="9218" width="9.28515625" bestFit="1" customWidth="1"/>
    <col min="9219" max="9219" width="9.28515625" customWidth="1"/>
    <col min="9220" max="9220" width="10.140625" bestFit="1" customWidth="1"/>
    <col min="9221" max="9221" width="9.28515625" bestFit="1" customWidth="1"/>
    <col min="9222" max="9222" width="9.28515625" customWidth="1"/>
    <col min="9223" max="9224" width="9.28515625" bestFit="1" customWidth="1"/>
    <col min="9225" max="9225" width="9.28515625" customWidth="1"/>
    <col min="9226" max="9227" width="9.28515625" bestFit="1" customWidth="1"/>
    <col min="9228" max="9228" width="9.28515625" customWidth="1"/>
    <col min="9229" max="9230" width="9.28515625" bestFit="1" customWidth="1"/>
    <col min="9231" max="9231" width="9.28515625" customWidth="1"/>
    <col min="9232" max="9233" width="9.28515625" bestFit="1" customWidth="1"/>
    <col min="9234" max="9234" width="9.28515625" customWidth="1"/>
    <col min="9235" max="9235" width="10.140625" bestFit="1" customWidth="1"/>
    <col min="9237" max="9237" width="9.140625" customWidth="1"/>
    <col min="9470" max="9470" width="6.7109375" bestFit="1" customWidth="1"/>
    <col min="9471" max="9471" width="10" customWidth="1"/>
    <col min="9473" max="9473" width="61" customWidth="1"/>
    <col min="9474" max="9474" width="9.28515625" bestFit="1" customWidth="1"/>
    <col min="9475" max="9475" width="9.28515625" customWidth="1"/>
    <col min="9476" max="9476" width="10.140625" bestFit="1" customWidth="1"/>
    <col min="9477" max="9477" width="9.28515625" bestFit="1" customWidth="1"/>
    <col min="9478" max="9478" width="9.28515625" customWidth="1"/>
    <col min="9479" max="9480" width="9.28515625" bestFit="1" customWidth="1"/>
    <col min="9481" max="9481" width="9.28515625" customWidth="1"/>
    <col min="9482" max="9483" width="9.28515625" bestFit="1" customWidth="1"/>
    <col min="9484" max="9484" width="9.28515625" customWidth="1"/>
    <col min="9485" max="9486" width="9.28515625" bestFit="1" customWidth="1"/>
    <col min="9487" max="9487" width="9.28515625" customWidth="1"/>
    <col min="9488" max="9489" width="9.28515625" bestFit="1" customWidth="1"/>
    <col min="9490" max="9490" width="9.28515625" customWidth="1"/>
    <col min="9491" max="9491" width="10.140625" bestFit="1" customWidth="1"/>
    <col min="9493" max="9493" width="9.140625" customWidth="1"/>
    <col min="9726" max="9726" width="6.7109375" bestFit="1" customWidth="1"/>
    <col min="9727" max="9727" width="10" customWidth="1"/>
    <col min="9729" max="9729" width="61" customWidth="1"/>
    <col min="9730" max="9730" width="9.28515625" bestFit="1" customWidth="1"/>
    <col min="9731" max="9731" width="9.28515625" customWidth="1"/>
    <col min="9732" max="9732" width="10.140625" bestFit="1" customWidth="1"/>
    <col min="9733" max="9733" width="9.28515625" bestFit="1" customWidth="1"/>
    <col min="9734" max="9734" width="9.28515625" customWidth="1"/>
    <col min="9735" max="9736" width="9.28515625" bestFit="1" customWidth="1"/>
    <col min="9737" max="9737" width="9.28515625" customWidth="1"/>
    <col min="9738" max="9739" width="9.28515625" bestFit="1" customWidth="1"/>
    <col min="9740" max="9740" width="9.28515625" customWidth="1"/>
    <col min="9741" max="9742" width="9.28515625" bestFit="1" customWidth="1"/>
    <col min="9743" max="9743" width="9.28515625" customWidth="1"/>
    <col min="9744" max="9745" width="9.28515625" bestFit="1" customWidth="1"/>
    <col min="9746" max="9746" width="9.28515625" customWidth="1"/>
    <col min="9747" max="9747" width="10.140625" bestFit="1" customWidth="1"/>
    <col min="9749" max="9749" width="9.140625" customWidth="1"/>
    <col min="9982" max="9982" width="6.7109375" bestFit="1" customWidth="1"/>
    <col min="9983" max="9983" width="10" customWidth="1"/>
    <col min="9985" max="9985" width="61" customWidth="1"/>
    <col min="9986" max="9986" width="9.28515625" bestFit="1" customWidth="1"/>
    <col min="9987" max="9987" width="9.28515625" customWidth="1"/>
    <col min="9988" max="9988" width="10.140625" bestFit="1" customWidth="1"/>
    <col min="9989" max="9989" width="9.28515625" bestFit="1" customWidth="1"/>
    <col min="9990" max="9990" width="9.28515625" customWidth="1"/>
    <col min="9991" max="9992" width="9.28515625" bestFit="1" customWidth="1"/>
    <col min="9993" max="9993" width="9.28515625" customWidth="1"/>
    <col min="9994" max="9995" width="9.28515625" bestFit="1" customWidth="1"/>
    <col min="9996" max="9996" width="9.28515625" customWidth="1"/>
    <col min="9997" max="9998" width="9.28515625" bestFit="1" customWidth="1"/>
    <col min="9999" max="9999" width="9.28515625" customWidth="1"/>
    <col min="10000" max="10001" width="9.28515625" bestFit="1" customWidth="1"/>
    <col min="10002" max="10002" width="9.28515625" customWidth="1"/>
    <col min="10003" max="10003" width="10.140625" bestFit="1" customWidth="1"/>
    <col min="10005" max="10005" width="9.140625" customWidth="1"/>
    <col min="10238" max="10238" width="6.7109375" bestFit="1" customWidth="1"/>
    <col min="10239" max="10239" width="10" customWidth="1"/>
    <col min="10241" max="10241" width="61" customWidth="1"/>
    <col min="10242" max="10242" width="9.28515625" bestFit="1" customWidth="1"/>
    <col min="10243" max="10243" width="9.28515625" customWidth="1"/>
    <col min="10244" max="10244" width="10.140625" bestFit="1" customWidth="1"/>
    <col min="10245" max="10245" width="9.28515625" bestFit="1" customWidth="1"/>
    <col min="10246" max="10246" width="9.28515625" customWidth="1"/>
    <col min="10247" max="10248" width="9.28515625" bestFit="1" customWidth="1"/>
    <col min="10249" max="10249" width="9.28515625" customWidth="1"/>
    <col min="10250" max="10251" width="9.28515625" bestFit="1" customWidth="1"/>
    <col min="10252" max="10252" width="9.28515625" customWidth="1"/>
    <col min="10253" max="10254" width="9.28515625" bestFit="1" customWidth="1"/>
    <col min="10255" max="10255" width="9.28515625" customWidth="1"/>
    <col min="10256" max="10257" width="9.28515625" bestFit="1" customWidth="1"/>
    <col min="10258" max="10258" width="9.28515625" customWidth="1"/>
    <col min="10259" max="10259" width="10.140625" bestFit="1" customWidth="1"/>
    <col min="10261" max="10261" width="9.140625" customWidth="1"/>
    <col min="10494" max="10494" width="6.7109375" bestFit="1" customWidth="1"/>
    <col min="10495" max="10495" width="10" customWidth="1"/>
    <col min="10497" max="10497" width="61" customWidth="1"/>
    <col min="10498" max="10498" width="9.28515625" bestFit="1" customWidth="1"/>
    <col min="10499" max="10499" width="9.28515625" customWidth="1"/>
    <col min="10500" max="10500" width="10.140625" bestFit="1" customWidth="1"/>
    <col min="10501" max="10501" width="9.28515625" bestFit="1" customWidth="1"/>
    <col min="10502" max="10502" width="9.28515625" customWidth="1"/>
    <col min="10503" max="10504" width="9.28515625" bestFit="1" customWidth="1"/>
    <col min="10505" max="10505" width="9.28515625" customWidth="1"/>
    <col min="10506" max="10507" width="9.28515625" bestFit="1" customWidth="1"/>
    <col min="10508" max="10508" width="9.28515625" customWidth="1"/>
    <col min="10509" max="10510" width="9.28515625" bestFit="1" customWidth="1"/>
    <col min="10511" max="10511" width="9.28515625" customWidth="1"/>
    <col min="10512" max="10513" width="9.28515625" bestFit="1" customWidth="1"/>
    <col min="10514" max="10514" width="9.28515625" customWidth="1"/>
    <col min="10515" max="10515" width="10.140625" bestFit="1" customWidth="1"/>
    <col min="10517" max="10517" width="9.140625" customWidth="1"/>
    <col min="10750" max="10750" width="6.7109375" bestFit="1" customWidth="1"/>
    <col min="10751" max="10751" width="10" customWidth="1"/>
    <col min="10753" max="10753" width="61" customWidth="1"/>
    <col min="10754" max="10754" width="9.28515625" bestFit="1" customWidth="1"/>
    <col min="10755" max="10755" width="9.28515625" customWidth="1"/>
    <col min="10756" max="10756" width="10.140625" bestFit="1" customWidth="1"/>
    <col min="10757" max="10757" width="9.28515625" bestFit="1" customWidth="1"/>
    <col min="10758" max="10758" width="9.28515625" customWidth="1"/>
    <col min="10759" max="10760" width="9.28515625" bestFit="1" customWidth="1"/>
    <col min="10761" max="10761" width="9.28515625" customWidth="1"/>
    <col min="10762" max="10763" width="9.28515625" bestFit="1" customWidth="1"/>
    <col min="10764" max="10764" width="9.28515625" customWidth="1"/>
    <col min="10765" max="10766" width="9.28515625" bestFit="1" customWidth="1"/>
    <col min="10767" max="10767" width="9.28515625" customWidth="1"/>
    <col min="10768" max="10769" width="9.28515625" bestFit="1" customWidth="1"/>
    <col min="10770" max="10770" width="9.28515625" customWidth="1"/>
    <col min="10771" max="10771" width="10.140625" bestFit="1" customWidth="1"/>
    <col min="10773" max="10773" width="9.140625" customWidth="1"/>
    <col min="11006" max="11006" width="6.7109375" bestFit="1" customWidth="1"/>
    <col min="11007" max="11007" width="10" customWidth="1"/>
    <col min="11009" max="11009" width="61" customWidth="1"/>
    <col min="11010" max="11010" width="9.28515625" bestFit="1" customWidth="1"/>
    <col min="11011" max="11011" width="9.28515625" customWidth="1"/>
    <col min="11012" max="11012" width="10.140625" bestFit="1" customWidth="1"/>
    <col min="11013" max="11013" width="9.28515625" bestFit="1" customWidth="1"/>
    <col min="11014" max="11014" width="9.28515625" customWidth="1"/>
    <col min="11015" max="11016" width="9.28515625" bestFit="1" customWidth="1"/>
    <col min="11017" max="11017" width="9.28515625" customWidth="1"/>
    <col min="11018" max="11019" width="9.28515625" bestFit="1" customWidth="1"/>
    <col min="11020" max="11020" width="9.28515625" customWidth="1"/>
    <col min="11021" max="11022" width="9.28515625" bestFit="1" customWidth="1"/>
    <col min="11023" max="11023" width="9.28515625" customWidth="1"/>
    <col min="11024" max="11025" width="9.28515625" bestFit="1" customWidth="1"/>
    <col min="11026" max="11026" width="9.28515625" customWidth="1"/>
    <col min="11027" max="11027" width="10.140625" bestFit="1" customWidth="1"/>
    <col min="11029" max="11029" width="9.140625" customWidth="1"/>
    <col min="11262" max="11262" width="6.7109375" bestFit="1" customWidth="1"/>
    <col min="11263" max="11263" width="10" customWidth="1"/>
    <col min="11265" max="11265" width="61" customWidth="1"/>
    <col min="11266" max="11266" width="9.28515625" bestFit="1" customWidth="1"/>
    <col min="11267" max="11267" width="9.28515625" customWidth="1"/>
    <col min="11268" max="11268" width="10.140625" bestFit="1" customWidth="1"/>
    <col min="11269" max="11269" width="9.28515625" bestFit="1" customWidth="1"/>
    <col min="11270" max="11270" width="9.28515625" customWidth="1"/>
    <col min="11271" max="11272" width="9.28515625" bestFit="1" customWidth="1"/>
    <col min="11273" max="11273" width="9.28515625" customWidth="1"/>
    <col min="11274" max="11275" width="9.28515625" bestFit="1" customWidth="1"/>
    <col min="11276" max="11276" width="9.28515625" customWidth="1"/>
    <col min="11277" max="11278" width="9.28515625" bestFit="1" customWidth="1"/>
    <col min="11279" max="11279" width="9.28515625" customWidth="1"/>
    <col min="11280" max="11281" width="9.28515625" bestFit="1" customWidth="1"/>
    <col min="11282" max="11282" width="9.28515625" customWidth="1"/>
    <col min="11283" max="11283" width="10.140625" bestFit="1" customWidth="1"/>
    <col min="11285" max="11285" width="9.140625" customWidth="1"/>
    <col min="11518" max="11518" width="6.7109375" bestFit="1" customWidth="1"/>
    <col min="11519" max="11519" width="10" customWidth="1"/>
    <col min="11521" max="11521" width="61" customWidth="1"/>
    <col min="11522" max="11522" width="9.28515625" bestFit="1" customWidth="1"/>
    <col min="11523" max="11523" width="9.28515625" customWidth="1"/>
    <col min="11524" max="11524" width="10.140625" bestFit="1" customWidth="1"/>
    <col min="11525" max="11525" width="9.28515625" bestFit="1" customWidth="1"/>
    <col min="11526" max="11526" width="9.28515625" customWidth="1"/>
    <col min="11527" max="11528" width="9.28515625" bestFit="1" customWidth="1"/>
    <col min="11529" max="11529" width="9.28515625" customWidth="1"/>
    <col min="11530" max="11531" width="9.28515625" bestFit="1" customWidth="1"/>
    <col min="11532" max="11532" width="9.28515625" customWidth="1"/>
    <col min="11533" max="11534" width="9.28515625" bestFit="1" customWidth="1"/>
    <col min="11535" max="11535" width="9.28515625" customWidth="1"/>
    <col min="11536" max="11537" width="9.28515625" bestFit="1" customWidth="1"/>
    <col min="11538" max="11538" width="9.28515625" customWidth="1"/>
    <col min="11539" max="11539" width="10.140625" bestFit="1" customWidth="1"/>
    <col min="11541" max="11541" width="9.140625" customWidth="1"/>
    <col min="11774" max="11774" width="6.7109375" bestFit="1" customWidth="1"/>
    <col min="11775" max="11775" width="10" customWidth="1"/>
    <col min="11777" max="11777" width="61" customWidth="1"/>
    <col min="11778" max="11778" width="9.28515625" bestFit="1" customWidth="1"/>
    <col min="11779" max="11779" width="9.28515625" customWidth="1"/>
    <col min="11780" max="11780" width="10.140625" bestFit="1" customWidth="1"/>
    <col min="11781" max="11781" width="9.28515625" bestFit="1" customWidth="1"/>
    <col min="11782" max="11782" width="9.28515625" customWidth="1"/>
    <col min="11783" max="11784" width="9.28515625" bestFit="1" customWidth="1"/>
    <col min="11785" max="11785" width="9.28515625" customWidth="1"/>
    <col min="11786" max="11787" width="9.28515625" bestFit="1" customWidth="1"/>
    <col min="11788" max="11788" width="9.28515625" customWidth="1"/>
    <col min="11789" max="11790" width="9.28515625" bestFit="1" customWidth="1"/>
    <col min="11791" max="11791" width="9.28515625" customWidth="1"/>
    <col min="11792" max="11793" width="9.28515625" bestFit="1" customWidth="1"/>
    <col min="11794" max="11794" width="9.28515625" customWidth="1"/>
    <col min="11795" max="11795" width="10.140625" bestFit="1" customWidth="1"/>
    <col min="11797" max="11797" width="9.140625" customWidth="1"/>
    <col min="12030" max="12030" width="6.7109375" bestFit="1" customWidth="1"/>
    <col min="12031" max="12031" width="10" customWidth="1"/>
    <col min="12033" max="12033" width="61" customWidth="1"/>
    <col min="12034" max="12034" width="9.28515625" bestFit="1" customWidth="1"/>
    <col min="12035" max="12035" width="9.28515625" customWidth="1"/>
    <col min="12036" max="12036" width="10.140625" bestFit="1" customWidth="1"/>
    <col min="12037" max="12037" width="9.28515625" bestFit="1" customWidth="1"/>
    <col min="12038" max="12038" width="9.28515625" customWidth="1"/>
    <col min="12039" max="12040" width="9.28515625" bestFit="1" customWidth="1"/>
    <col min="12041" max="12041" width="9.28515625" customWidth="1"/>
    <col min="12042" max="12043" width="9.28515625" bestFit="1" customWidth="1"/>
    <col min="12044" max="12044" width="9.28515625" customWidth="1"/>
    <col min="12045" max="12046" width="9.28515625" bestFit="1" customWidth="1"/>
    <col min="12047" max="12047" width="9.28515625" customWidth="1"/>
    <col min="12048" max="12049" width="9.28515625" bestFit="1" customWidth="1"/>
    <col min="12050" max="12050" width="9.28515625" customWidth="1"/>
    <col min="12051" max="12051" width="10.140625" bestFit="1" customWidth="1"/>
    <col min="12053" max="12053" width="9.140625" customWidth="1"/>
    <col min="12286" max="12286" width="6.7109375" bestFit="1" customWidth="1"/>
    <col min="12287" max="12287" width="10" customWidth="1"/>
    <col min="12289" max="12289" width="61" customWidth="1"/>
    <col min="12290" max="12290" width="9.28515625" bestFit="1" customWidth="1"/>
    <col min="12291" max="12291" width="9.28515625" customWidth="1"/>
    <col min="12292" max="12292" width="10.140625" bestFit="1" customWidth="1"/>
    <col min="12293" max="12293" width="9.28515625" bestFit="1" customWidth="1"/>
    <col min="12294" max="12294" width="9.28515625" customWidth="1"/>
    <col min="12295" max="12296" width="9.28515625" bestFit="1" customWidth="1"/>
    <col min="12297" max="12297" width="9.28515625" customWidth="1"/>
    <col min="12298" max="12299" width="9.28515625" bestFit="1" customWidth="1"/>
    <col min="12300" max="12300" width="9.28515625" customWidth="1"/>
    <col min="12301" max="12302" width="9.28515625" bestFit="1" customWidth="1"/>
    <col min="12303" max="12303" width="9.28515625" customWidth="1"/>
    <col min="12304" max="12305" width="9.28515625" bestFit="1" customWidth="1"/>
    <col min="12306" max="12306" width="9.28515625" customWidth="1"/>
    <col min="12307" max="12307" width="10.140625" bestFit="1" customWidth="1"/>
    <col min="12309" max="12309" width="9.140625" customWidth="1"/>
    <col min="12542" max="12542" width="6.7109375" bestFit="1" customWidth="1"/>
    <col min="12543" max="12543" width="10" customWidth="1"/>
    <col min="12545" max="12545" width="61" customWidth="1"/>
    <col min="12546" max="12546" width="9.28515625" bestFit="1" customWidth="1"/>
    <col min="12547" max="12547" width="9.28515625" customWidth="1"/>
    <col min="12548" max="12548" width="10.140625" bestFit="1" customWidth="1"/>
    <col min="12549" max="12549" width="9.28515625" bestFit="1" customWidth="1"/>
    <col min="12550" max="12550" width="9.28515625" customWidth="1"/>
    <col min="12551" max="12552" width="9.28515625" bestFit="1" customWidth="1"/>
    <col min="12553" max="12553" width="9.28515625" customWidth="1"/>
    <col min="12554" max="12555" width="9.28515625" bestFit="1" customWidth="1"/>
    <col min="12556" max="12556" width="9.28515625" customWidth="1"/>
    <col min="12557" max="12558" width="9.28515625" bestFit="1" customWidth="1"/>
    <col min="12559" max="12559" width="9.28515625" customWidth="1"/>
    <col min="12560" max="12561" width="9.28515625" bestFit="1" customWidth="1"/>
    <col min="12562" max="12562" width="9.28515625" customWidth="1"/>
    <col min="12563" max="12563" width="10.140625" bestFit="1" customWidth="1"/>
    <col min="12565" max="12565" width="9.140625" customWidth="1"/>
    <col min="12798" max="12798" width="6.7109375" bestFit="1" customWidth="1"/>
    <col min="12799" max="12799" width="10" customWidth="1"/>
    <col min="12801" max="12801" width="61" customWidth="1"/>
    <col min="12802" max="12802" width="9.28515625" bestFit="1" customWidth="1"/>
    <col min="12803" max="12803" width="9.28515625" customWidth="1"/>
    <col min="12804" max="12804" width="10.140625" bestFit="1" customWidth="1"/>
    <col min="12805" max="12805" width="9.28515625" bestFit="1" customWidth="1"/>
    <col min="12806" max="12806" width="9.28515625" customWidth="1"/>
    <col min="12807" max="12808" width="9.28515625" bestFit="1" customWidth="1"/>
    <col min="12809" max="12809" width="9.28515625" customWidth="1"/>
    <col min="12810" max="12811" width="9.28515625" bestFit="1" customWidth="1"/>
    <col min="12812" max="12812" width="9.28515625" customWidth="1"/>
    <col min="12813" max="12814" width="9.28515625" bestFit="1" customWidth="1"/>
    <col min="12815" max="12815" width="9.28515625" customWidth="1"/>
    <col min="12816" max="12817" width="9.28515625" bestFit="1" customWidth="1"/>
    <col min="12818" max="12818" width="9.28515625" customWidth="1"/>
    <col min="12819" max="12819" width="10.140625" bestFit="1" customWidth="1"/>
    <col min="12821" max="12821" width="9.140625" customWidth="1"/>
    <col min="13054" max="13054" width="6.7109375" bestFit="1" customWidth="1"/>
    <col min="13055" max="13055" width="10" customWidth="1"/>
    <col min="13057" max="13057" width="61" customWidth="1"/>
    <col min="13058" max="13058" width="9.28515625" bestFit="1" customWidth="1"/>
    <col min="13059" max="13059" width="9.28515625" customWidth="1"/>
    <col min="13060" max="13060" width="10.140625" bestFit="1" customWidth="1"/>
    <col min="13061" max="13061" width="9.28515625" bestFit="1" customWidth="1"/>
    <col min="13062" max="13062" width="9.28515625" customWidth="1"/>
    <col min="13063" max="13064" width="9.28515625" bestFit="1" customWidth="1"/>
    <col min="13065" max="13065" width="9.28515625" customWidth="1"/>
    <col min="13066" max="13067" width="9.28515625" bestFit="1" customWidth="1"/>
    <col min="13068" max="13068" width="9.28515625" customWidth="1"/>
    <col min="13069" max="13070" width="9.28515625" bestFit="1" customWidth="1"/>
    <col min="13071" max="13071" width="9.28515625" customWidth="1"/>
    <col min="13072" max="13073" width="9.28515625" bestFit="1" customWidth="1"/>
    <col min="13074" max="13074" width="9.28515625" customWidth="1"/>
    <col min="13075" max="13075" width="10.140625" bestFit="1" customWidth="1"/>
    <col min="13077" max="13077" width="9.140625" customWidth="1"/>
    <col min="13310" max="13310" width="6.7109375" bestFit="1" customWidth="1"/>
    <col min="13311" max="13311" width="10" customWidth="1"/>
    <col min="13313" max="13313" width="61" customWidth="1"/>
    <col min="13314" max="13314" width="9.28515625" bestFit="1" customWidth="1"/>
    <col min="13315" max="13315" width="9.28515625" customWidth="1"/>
    <col min="13316" max="13316" width="10.140625" bestFit="1" customWidth="1"/>
    <col min="13317" max="13317" width="9.28515625" bestFit="1" customWidth="1"/>
    <col min="13318" max="13318" width="9.28515625" customWidth="1"/>
    <col min="13319" max="13320" width="9.28515625" bestFit="1" customWidth="1"/>
    <col min="13321" max="13321" width="9.28515625" customWidth="1"/>
    <col min="13322" max="13323" width="9.28515625" bestFit="1" customWidth="1"/>
    <col min="13324" max="13324" width="9.28515625" customWidth="1"/>
    <col min="13325" max="13326" width="9.28515625" bestFit="1" customWidth="1"/>
    <col min="13327" max="13327" width="9.28515625" customWidth="1"/>
    <col min="13328" max="13329" width="9.28515625" bestFit="1" customWidth="1"/>
    <col min="13330" max="13330" width="9.28515625" customWidth="1"/>
    <col min="13331" max="13331" width="10.140625" bestFit="1" customWidth="1"/>
    <col min="13333" max="13333" width="9.140625" customWidth="1"/>
    <col min="13566" max="13566" width="6.7109375" bestFit="1" customWidth="1"/>
    <col min="13567" max="13567" width="10" customWidth="1"/>
    <col min="13569" max="13569" width="61" customWidth="1"/>
    <col min="13570" max="13570" width="9.28515625" bestFit="1" customWidth="1"/>
    <col min="13571" max="13571" width="9.28515625" customWidth="1"/>
    <col min="13572" max="13572" width="10.140625" bestFit="1" customWidth="1"/>
    <col min="13573" max="13573" width="9.28515625" bestFit="1" customWidth="1"/>
    <col min="13574" max="13574" width="9.28515625" customWidth="1"/>
    <col min="13575" max="13576" width="9.28515625" bestFit="1" customWidth="1"/>
    <col min="13577" max="13577" width="9.28515625" customWidth="1"/>
    <col min="13578" max="13579" width="9.28515625" bestFit="1" customWidth="1"/>
    <col min="13580" max="13580" width="9.28515625" customWidth="1"/>
    <col min="13581" max="13582" width="9.28515625" bestFit="1" customWidth="1"/>
    <col min="13583" max="13583" width="9.28515625" customWidth="1"/>
    <col min="13584" max="13585" width="9.28515625" bestFit="1" customWidth="1"/>
    <col min="13586" max="13586" width="9.28515625" customWidth="1"/>
    <col min="13587" max="13587" width="10.140625" bestFit="1" customWidth="1"/>
    <col min="13589" max="13589" width="9.140625" customWidth="1"/>
    <col min="13822" max="13822" width="6.7109375" bestFit="1" customWidth="1"/>
    <col min="13823" max="13823" width="10" customWidth="1"/>
    <col min="13825" max="13825" width="61" customWidth="1"/>
    <col min="13826" max="13826" width="9.28515625" bestFit="1" customWidth="1"/>
    <col min="13827" max="13827" width="9.28515625" customWidth="1"/>
    <col min="13828" max="13828" width="10.140625" bestFit="1" customWidth="1"/>
    <col min="13829" max="13829" width="9.28515625" bestFit="1" customWidth="1"/>
    <col min="13830" max="13830" width="9.28515625" customWidth="1"/>
    <col min="13831" max="13832" width="9.28515625" bestFit="1" customWidth="1"/>
    <col min="13833" max="13833" width="9.28515625" customWidth="1"/>
    <col min="13834" max="13835" width="9.28515625" bestFit="1" customWidth="1"/>
    <col min="13836" max="13836" width="9.28515625" customWidth="1"/>
    <col min="13837" max="13838" width="9.28515625" bestFit="1" customWidth="1"/>
    <col min="13839" max="13839" width="9.28515625" customWidth="1"/>
    <col min="13840" max="13841" width="9.28515625" bestFit="1" customWidth="1"/>
    <col min="13842" max="13842" width="9.28515625" customWidth="1"/>
    <col min="13843" max="13843" width="10.140625" bestFit="1" customWidth="1"/>
    <col min="13845" max="13845" width="9.140625" customWidth="1"/>
    <col min="14078" max="14078" width="6.7109375" bestFit="1" customWidth="1"/>
    <col min="14079" max="14079" width="10" customWidth="1"/>
    <col min="14081" max="14081" width="61" customWidth="1"/>
    <col min="14082" max="14082" width="9.28515625" bestFit="1" customWidth="1"/>
    <col min="14083" max="14083" width="9.28515625" customWidth="1"/>
    <col min="14084" max="14084" width="10.140625" bestFit="1" customWidth="1"/>
    <col min="14085" max="14085" width="9.28515625" bestFit="1" customWidth="1"/>
    <col min="14086" max="14086" width="9.28515625" customWidth="1"/>
    <col min="14087" max="14088" width="9.28515625" bestFit="1" customWidth="1"/>
    <col min="14089" max="14089" width="9.28515625" customWidth="1"/>
    <col min="14090" max="14091" width="9.28515625" bestFit="1" customWidth="1"/>
    <col min="14092" max="14092" width="9.28515625" customWidth="1"/>
    <col min="14093" max="14094" width="9.28515625" bestFit="1" customWidth="1"/>
    <col min="14095" max="14095" width="9.28515625" customWidth="1"/>
    <col min="14096" max="14097" width="9.28515625" bestFit="1" customWidth="1"/>
    <col min="14098" max="14098" width="9.28515625" customWidth="1"/>
    <col min="14099" max="14099" width="10.140625" bestFit="1" customWidth="1"/>
    <col min="14101" max="14101" width="9.140625" customWidth="1"/>
    <col min="14334" max="14334" width="6.7109375" bestFit="1" customWidth="1"/>
    <col min="14335" max="14335" width="10" customWidth="1"/>
    <col min="14337" max="14337" width="61" customWidth="1"/>
    <col min="14338" max="14338" width="9.28515625" bestFit="1" customWidth="1"/>
    <col min="14339" max="14339" width="9.28515625" customWidth="1"/>
    <col min="14340" max="14340" width="10.140625" bestFit="1" customWidth="1"/>
    <col min="14341" max="14341" width="9.28515625" bestFit="1" customWidth="1"/>
    <col min="14342" max="14342" width="9.28515625" customWidth="1"/>
    <col min="14343" max="14344" width="9.28515625" bestFit="1" customWidth="1"/>
    <col min="14345" max="14345" width="9.28515625" customWidth="1"/>
    <col min="14346" max="14347" width="9.28515625" bestFit="1" customWidth="1"/>
    <col min="14348" max="14348" width="9.28515625" customWidth="1"/>
    <col min="14349" max="14350" width="9.28515625" bestFit="1" customWidth="1"/>
    <col min="14351" max="14351" width="9.28515625" customWidth="1"/>
    <col min="14352" max="14353" width="9.28515625" bestFit="1" customWidth="1"/>
    <col min="14354" max="14354" width="9.28515625" customWidth="1"/>
    <col min="14355" max="14355" width="10.140625" bestFit="1" customWidth="1"/>
    <col min="14357" max="14357" width="9.140625" customWidth="1"/>
    <col min="14590" max="14590" width="6.7109375" bestFit="1" customWidth="1"/>
    <col min="14591" max="14591" width="10" customWidth="1"/>
    <col min="14593" max="14593" width="61" customWidth="1"/>
    <col min="14594" max="14594" width="9.28515625" bestFit="1" customWidth="1"/>
    <col min="14595" max="14595" width="9.28515625" customWidth="1"/>
    <col min="14596" max="14596" width="10.140625" bestFit="1" customWidth="1"/>
    <col min="14597" max="14597" width="9.28515625" bestFit="1" customWidth="1"/>
    <col min="14598" max="14598" width="9.28515625" customWidth="1"/>
    <col min="14599" max="14600" width="9.28515625" bestFit="1" customWidth="1"/>
    <col min="14601" max="14601" width="9.28515625" customWidth="1"/>
    <col min="14602" max="14603" width="9.28515625" bestFit="1" customWidth="1"/>
    <col min="14604" max="14604" width="9.28515625" customWidth="1"/>
    <col min="14605" max="14606" width="9.28515625" bestFit="1" customWidth="1"/>
    <col min="14607" max="14607" width="9.28515625" customWidth="1"/>
    <col min="14608" max="14609" width="9.28515625" bestFit="1" customWidth="1"/>
    <col min="14610" max="14610" width="9.28515625" customWidth="1"/>
    <col min="14611" max="14611" width="10.140625" bestFit="1" customWidth="1"/>
    <col min="14613" max="14613" width="9.140625" customWidth="1"/>
    <col min="14846" max="14846" width="6.7109375" bestFit="1" customWidth="1"/>
    <col min="14847" max="14847" width="10" customWidth="1"/>
    <col min="14849" max="14849" width="61" customWidth="1"/>
    <col min="14850" max="14850" width="9.28515625" bestFit="1" customWidth="1"/>
    <col min="14851" max="14851" width="9.28515625" customWidth="1"/>
    <col min="14852" max="14852" width="10.140625" bestFit="1" customWidth="1"/>
    <col min="14853" max="14853" width="9.28515625" bestFit="1" customWidth="1"/>
    <col min="14854" max="14854" width="9.28515625" customWidth="1"/>
    <col min="14855" max="14856" width="9.28515625" bestFit="1" customWidth="1"/>
    <col min="14857" max="14857" width="9.28515625" customWidth="1"/>
    <col min="14858" max="14859" width="9.28515625" bestFit="1" customWidth="1"/>
    <col min="14860" max="14860" width="9.28515625" customWidth="1"/>
    <col min="14861" max="14862" width="9.28515625" bestFit="1" customWidth="1"/>
    <col min="14863" max="14863" width="9.28515625" customWidth="1"/>
    <col min="14864" max="14865" width="9.28515625" bestFit="1" customWidth="1"/>
    <col min="14866" max="14866" width="9.28515625" customWidth="1"/>
    <col min="14867" max="14867" width="10.140625" bestFit="1" customWidth="1"/>
    <col min="14869" max="14869" width="9.140625" customWidth="1"/>
    <col min="15102" max="15102" width="6.7109375" bestFit="1" customWidth="1"/>
    <col min="15103" max="15103" width="10" customWidth="1"/>
    <col min="15105" max="15105" width="61" customWidth="1"/>
    <col min="15106" max="15106" width="9.28515625" bestFit="1" customWidth="1"/>
    <col min="15107" max="15107" width="9.28515625" customWidth="1"/>
    <col min="15108" max="15108" width="10.140625" bestFit="1" customWidth="1"/>
    <col min="15109" max="15109" width="9.28515625" bestFit="1" customWidth="1"/>
    <col min="15110" max="15110" width="9.28515625" customWidth="1"/>
    <col min="15111" max="15112" width="9.28515625" bestFit="1" customWidth="1"/>
    <col min="15113" max="15113" width="9.28515625" customWidth="1"/>
    <col min="15114" max="15115" width="9.28515625" bestFit="1" customWidth="1"/>
    <col min="15116" max="15116" width="9.28515625" customWidth="1"/>
    <col min="15117" max="15118" width="9.28515625" bestFit="1" customWidth="1"/>
    <col min="15119" max="15119" width="9.28515625" customWidth="1"/>
    <col min="15120" max="15121" width="9.28515625" bestFit="1" customWidth="1"/>
    <col min="15122" max="15122" width="9.28515625" customWidth="1"/>
    <col min="15123" max="15123" width="10.140625" bestFit="1" customWidth="1"/>
    <col min="15125" max="15125" width="9.140625" customWidth="1"/>
    <col min="15358" max="15358" width="6.7109375" bestFit="1" customWidth="1"/>
    <col min="15359" max="15359" width="10" customWidth="1"/>
    <col min="15361" max="15361" width="61" customWidth="1"/>
    <col min="15362" max="15362" width="9.28515625" bestFit="1" customWidth="1"/>
    <col min="15363" max="15363" width="9.28515625" customWidth="1"/>
    <col min="15364" max="15364" width="10.140625" bestFit="1" customWidth="1"/>
    <col min="15365" max="15365" width="9.28515625" bestFit="1" customWidth="1"/>
    <col min="15366" max="15366" width="9.28515625" customWidth="1"/>
    <col min="15367" max="15368" width="9.28515625" bestFit="1" customWidth="1"/>
    <col min="15369" max="15369" width="9.28515625" customWidth="1"/>
    <col min="15370" max="15371" width="9.28515625" bestFit="1" customWidth="1"/>
    <col min="15372" max="15372" width="9.28515625" customWidth="1"/>
    <col min="15373" max="15374" width="9.28515625" bestFit="1" customWidth="1"/>
    <col min="15375" max="15375" width="9.28515625" customWidth="1"/>
    <col min="15376" max="15377" width="9.28515625" bestFit="1" customWidth="1"/>
    <col min="15378" max="15378" width="9.28515625" customWidth="1"/>
    <col min="15379" max="15379" width="10.140625" bestFit="1" customWidth="1"/>
    <col min="15381" max="15381" width="9.140625" customWidth="1"/>
    <col min="15614" max="15614" width="6.7109375" bestFit="1" customWidth="1"/>
    <col min="15615" max="15615" width="10" customWidth="1"/>
    <col min="15617" max="15617" width="61" customWidth="1"/>
    <col min="15618" max="15618" width="9.28515625" bestFit="1" customWidth="1"/>
    <col min="15619" max="15619" width="9.28515625" customWidth="1"/>
    <col min="15620" max="15620" width="10.140625" bestFit="1" customWidth="1"/>
    <col min="15621" max="15621" width="9.28515625" bestFit="1" customWidth="1"/>
    <col min="15622" max="15622" width="9.28515625" customWidth="1"/>
    <col min="15623" max="15624" width="9.28515625" bestFit="1" customWidth="1"/>
    <col min="15625" max="15625" width="9.28515625" customWidth="1"/>
    <col min="15626" max="15627" width="9.28515625" bestFit="1" customWidth="1"/>
    <col min="15628" max="15628" width="9.28515625" customWidth="1"/>
    <col min="15629" max="15630" width="9.28515625" bestFit="1" customWidth="1"/>
    <col min="15631" max="15631" width="9.28515625" customWidth="1"/>
    <col min="15632" max="15633" width="9.28515625" bestFit="1" customWidth="1"/>
    <col min="15634" max="15634" width="9.28515625" customWidth="1"/>
    <col min="15635" max="15635" width="10.140625" bestFit="1" customWidth="1"/>
    <col min="15637" max="15637" width="9.140625" customWidth="1"/>
    <col min="15870" max="15870" width="6.7109375" bestFit="1" customWidth="1"/>
    <col min="15871" max="15871" width="10" customWidth="1"/>
    <col min="15873" max="15873" width="61" customWidth="1"/>
    <col min="15874" max="15874" width="9.28515625" bestFit="1" customWidth="1"/>
    <col min="15875" max="15875" width="9.28515625" customWidth="1"/>
    <col min="15876" max="15876" width="10.140625" bestFit="1" customWidth="1"/>
    <col min="15877" max="15877" width="9.28515625" bestFit="1" customWidth="1"/>
    <col min="15878" max="15878" width="9.28515625" customWidth="1"/>
    <col min="15879" max="15880" width="9.28515625" bestFit="1" customWidth="1"/>
    <col min="15881" max="15881" width="9.28515625" customWidth="1"/>
    <col min="15882" max="15883" width="9.28515625" bestFit="1" customWidth="1"/>
    <col min="15884" max="15884" width="9.28515625" customWidth="1"/>
    <col min="15885" max="15886" width="9.28515625" bestFit="1" customWidth="1"/>
    <col min="15887" max="15887" width="9.28515625" customWidth="1"/>
    <col min="15888" max="15889" width="9.28515625" bestFit="1" customWidth="1"/>
    <col min="15890" max="15890" width="9.28515625" customWidth="1"/>
    <col min="15891" max="15891" width="10.140625" bestFit="1" customWidth="1"/>
    <col min="15893" max="15893" width="9.140625" customWidth="1"/>
    <col min="16126" max="16126" width="6.7109375" bestFit="1" customWidth="1"/>
    <col min="16127" max="16127" width="10" customWidth="1"/>
    <col min="16129" max="16129" width="61" customWidth="1"/>
    <col min="16130" max="16130" width="9.28515625" bestFit="1" customWidth="1"/>
    <col min="16131" max="16131" width="9.28515625" customWidth="1"/>
    <col min="16132" max="16132" width="10.140625" bestFit="1" customWidth="1"/>
    <col min="16133" max="16133" width="9.28515625" bestFit="1" customWidth="1"/>
    <col min="16134" max="16134" width="9.28515625" customWidth="1"/>
    <col min="16135" max="16136" width="9.28515625" bestFit="1" customWidth="1"/>
    <col min="16137" max="16137" width="9.28515625" customWidth="1"/>
    <col min="16138" max="16139" width="9.28515625" bestFit="1" customWidth="1"/>
    <col min="16140" max="16140" width="9.28515625" customWidth="1"/>
    <col min="16141" max="16142" width="9.28515625" bestFit="1" customWidth="1"/>
    <col min="16143" max="16143" width="9.28515625" customWidth="1"/>
    <col min="16144" max="16145" width="9.28515625" bestFit="1" customWidth="1"/>
    <col min="16146" max="16146" width="9.28515625" customWidth="1"/>
    <col min="16147" max="16147" width="10.140625" bestFit="1" customWidth="1"/>
    <col min="16149" max="16149" width="9.140625" customWidth="1"/>
  </cols>
  <sheetData>
    <row r="1" spans="1:31">
      <c r="B1">
        <f>KG!B1</f>
        <v>2026</v>
      </c>
      <c r="D1" s="34" t="s">
        <v>30</v>
      </c>
      <c r="W1" s="1"/>
      <c r="X1" s="1" t="s">
        <v>38</v>
      </c>
      <c r="Y1" s="1">
        <f>Бишкек!Y1</f>
        <v>23</v>
      </c>
      <c r="AA1" s="37">
        <f>Y1/Y2</f>
        <v>1.7692307692307692</v>
      </c>
    </row>
    <row r="2" spans="1:31">
      <c r="B2" s="32" t="str">
        <f>KG!B2</f>
        <v>Июль</v>
      </c>
      <c r="D2" t="s">
        <v>20</v>
      </c>
      <c r="U2" s="1"/>
      <c r="W2" s="37">
        <f>S60/KG!$V$60</f>
        <v>5.5306375515969453E-2</v>
      </c>
      <c r="X2" s="38" t="s">
        <v>39</v>
      </c>
      <c r="Y2" s="1">
        <f>KG!AB2</f>
        <v>13</v>
      </c>
      <c r="AA2" s="70">
        <f>SUMPRODUCT(AA5:AA48,AD5:AD48)</f>
        <v>4208263.916666667</v>
      </c>
    </row>
    <row r="3" spans="1:31" ht="30">
      <c r="A3" s="2" t="s">
        <v>1</v>
      </c>
      <c r="B3" s="2" t="s">
        <v>2</v>
      </c>
      <c r="C3" s="3" t="s">
        <v>3</v>
      </c>
      <c r="D3" s="4" t="s">
        <v>4</v>
      </c>
      <c r="E3" s="131" t="s">
        <v>5</v>
      </c>
      <c r="F3" s="131"/>
      <c r="G3" s="131"/>
      <c r="H3" s="131" t="s">
        <v>6</v>
      </c>
      <c r="I3" s="131"/>
      <c r="J3" s="131"/>
      <c r="K3" s="131" t="s">
        <v>7</v>
      </c>
      <c r="L3" s="131"/>
      <c r="M3" s="131"/>
      <c r="N3" s="131" t="s">
        <v>8</v>
      </c>
      <c r="O3" s="131"/>
      <c r="P3" s="131"/>
      <c r="Q3" s="123" t="s">
        <v>9</v>
      </c>
      <c r="R3" s="123"/>
      <c r="S3" s="123"/>
      <c r="U3" s="1"/>
      <c r="W3" s="35" t="s">
        <v>35</v>
      </c>
      <c r="X3" s="39" t="s">
        <v>36</v>
      </c>
      <c r="Y3" s="39" t="s">
        <v>37</v>
      </c>
      <c r="AA3" s="43" t="s">
        <v>40</v>
      </c>
      <c r="AB3" s="39" t="s">
        <v>41</v>
      </c>
      <c r="AC3" s="39" t="s">
        <v>42</v>
      </c>
    </row>
    <row r="4" spans="1:31" ht="30">
      <c r="A4" s="3"/>
      <c r="B4" s="2"/>
      <c r="C4" s="5"/>
      <c r="D4" s="6"/>
      <c r="E4" s="7" t="s">
        <v>10</v>
      </c>
      <c r="F4" s="7" t="s">
        <v>11</v>
      </c>
      <c r="G4" s="7" t="s">
        <v>12</v>
      </c>
      <c r="H4" s="8" t="s">
        <v>10</v>
      </c>
      <c r="I4" s="8" t="s">
        <v>11</v>
      </c>
      <c r="J4" s="7" t="s">
        <v>12</v>
      </c>
      <c r="K4" s="8" t="s">
        <v>10</v>
      </c>
      <c r="L4" s="8" t="s">
        <v>11</v>
      </c>
      <c r="M4" s="7" t="s">
        <v>12</v>
      </c>
      <c r="N4" s="8" t="s">
        <v>10</v>
      </c>
      <c r="O4" s="8" t="s">
        <v>11</v>
      </c>
      <c r="P4" s="7" t="s">
        <v>12</v>
      </c>
      <c r="Q4" s="9" t="s">
        <v>10</v>
      </c>
      <c r="R4" s="9" t="s">
        <v>11</v>
      </c>
      <c r="S4" s="10" t="s">
        <v>12</v>
      </c>
      <c r="U4" s="11" t="s">
        <v>13</v>
      </c>
      <c r="W4" s="35" t="s">
        <v>11</v>
      </c>
      <c r="X4" s="35" t="s">
        <v>11</v>
      </c>
      <c r="Y4" s="35" t="s">
        <v>11</v>
      </c>
      <c r="AA4" s="43" t="s">
        <v>11</v>
      </c>
      <c r="AB4" s="43" t="s">
        <v>11</v>
      </c>
      <c r="AC4" s="43" t="s">
        <v>43</v>
      </c>
    </row>
    <row r="5" spans="1:31">
      <c r="A5" s="12">
        <f>KG!A5</f>
        <v>1</v>
      </c>
      <c r="B5" s="42">
        <f>KG!B5</f>
        <v>1401515</v>
      </c>
      <c r="C5" s="19">
        <f>KG!C5</f>
        <v>13599</v>
      </c>
      <c r="D5" s="13" t="str">
        <f>KG!D5</f>
        <v>Чипсы Kracks Barbeque 12*45 gr</v>
      </c>
      <c r="E5" s="14">
        <v>0</v>
      </c>
      <c r="F5" s="14">
        <f t="shared" ref="F5" si="0">E5/$U5</f>
        <v>0</v>
      </c>
      <c r="G5" s="14">
        <v>0</v>
      </c>
      <c r="H5" s="14">
        <v>48</v>
      </c>
      <c r="I5" s="14">
        <f t="shared" ref="I5" si="1">H5/$U5</f>
        <v>4</v>
      </c>
      <c r="J5" s="14">
        <v>4889.8500000000004</v>
      </c>
      <c r="K5" s="14">
        <v>0</v>
      </c>
      <c r="L5" s="14">
        <f t="shared" ref="L5" si="2">K5/$U5</f>
        <v>0</v>
      </c>
      <c r="M5" s="14">
        <v>0</v>
      </c>
      <c r="N5" s="14">
        <v>0</v>
      </c>
      <c r="O5" s="14">
        <f>N5/$U5</f>
        <v>0</v>
      </c>
      <c r="P5" s="14">
        <v>0</v>
      </c>
      <c r="Q5" s="16">
        <f>E5+H5+K5+N5</f>
        <v>48</v>
      </c>
      <c r="R5" s="16">
        <f>Q5/$U5</f>
        <v>4</v>
      </c>
      <c r="S5" s="17">
        <f>G5+J5+M5+P5</f>
        <v>4889.8500000000004</v>
      </c>
      <c r="U5">
        <f>KG!X5</f>
        <v>12</v>
      </c>
      <c r="W5" s="36">
        <v>1.9315481988742973</v>
      </c>
      <c r="X5" s="36">
        <f>W5-R5</f>
        <v>-2.0684518011257027</v>
      </c>
      <c r="Y5" s="40">
        <f>R5/W5-1</f>
        <v>1.0708776526162755</v>
      </c>
      <c r="AA5" s="36">
        <v>6.416666666666667</v>
      </c>
      <c r="AB5" s="36">
        <f>R5/$Y$1</f>
        <v>0.17391304347826086</v>
      </c>
      <c r="AC5" s="36">
        <f>IF(AB5=0,0,AA5/AB5)</f>
        <v>36.895833333333336</v>
      </c>
      <c r="AD5" s="76">
        <f>KG!AG5</f>
        <v>1260</v>
      </c>
      <c r="AE5" s="31">
        <f>AA5*AD5</f>
        <v>8085</v>
      </c>
    </row>
    <row r="6" spans="1:31">
      <c r="A6" s="12">
        <f>KG!A6</f>
        <v>2</v>
      </c>
      <c r="B6" s="42">
        <f>KG!B6</f>
        <v>1401015</v>
      </c>
      <c r="C6" s="19">
        <f>KG!C6</f>
        <v>13594</v>
      </c>
      <c r="D6" s="13" t="str">
        <f>KG!D6</f>
        <v>Чипсы Kracks Barbeque 14*160 gr</v>
      </c>
      <c r="E6" s="14">
        <v>95</v>
      </c>
      <c r="F6" s="14">
        <f t="shared" ref="F6:F58" si="3">E6/$U6</f>
        <v>6.7857142857142856</v>
      </c>
      <c r="G6" s="14">
        <v>21375</v>
      </c>
      <c r="H6" s="14">
        <v>124</v>
      </c>
      <c r="I6" s="14">
        <f t="shared" ref="I6:I58" si="4">H6/$U6</f>
        <v>8.8571428571428577</v>
      </c>
      <c r="J6" s="14">
        <v>27015.75</v>
      </c>
      <c r="K6" s="14">
        <v>57</v>
      </c>
      <c r="L6" s="14">
        <f t="shared" ref="L6:L58" si="5">K6/$U6</f>
        <v>4.0714285714285712</v>
      </c>
      <c r="M6" s="14">
        <v>12170.25</v>
      </c>
      <c r="N6" s="14">
        <v>1</v>
      </c>
      <c r="O6" s="14">
        <f t="shared" ref="O6:O58" si="6">N6/$U6</f>
        <v>7.1428571428571425E-2</v>
      </c>
      <c r="P6" s="14">
        <v>225</v>
      </c>
      <c r="Q6" s="16">
        <f t="shared" ref="Q6:Q58" si="7">E6+H6+K6+N6</f>
        <v>277</v>
      </c>
      <c r="R6" s="16">
        <f t="shared" ref="R6:R58" si="8">Q6/$U6</f>
        <v>19.785714285714285</v>
      </c>
      <c r="S6" s="17">
        <f t="shared" ref="S6:S58" si="9">G6+J6+M6+P6</f>
        <v>60786</v>
      </c>
      <c r="U6">
        <f>KG!X6</f>
        <v>14</v>
      </c>
      <c r="W6" s="36">
        <v>2.9315481988743</v>
      </c>
      <c r="X6" s="36">
        <f t="shared" ref="X6:X58" si="10">W6-R6</f>
        <v>-16.854166086839985</v>
      </c>
      <c r="Y6" s="40">
        <f t="shared" ref="Y6:Y58" si="11">R6/W6-1</f>
        <v>5.7492372437580599</v>
      </c>
      <c r="AA6" s="36">
        <v>11.142857142857142</v>
      </c>
      <c r="AB6" s="36">
        <f t="shared" ref="AB6:AB58" si="12">R6/$Y$1</f>
        <v>0.86024844720496885</v>
      </c>
      <c r="AC6" s="36">
        <f t="shared" ref="AC6:AC58" si="13">IF(AB6=0,0,AA6/AB6)</f>
        <v>12.953068592057763</v>
      </c>
      <c r="AD6" s="76">
        <f>KG!AG6</f>
        <v>3150</v>
      </c>
      <c r="AE6" s="31">
        <f t="shared" ref="AE6:AE58" si="14">AA6*AD6</f>
        <v>35100</v>
      </c>
    </row>
    <row r="7" spans="1:31">
      <c r="A7" s="12">
        <f>KG!A7</f>
        <v>3</v>
      </c>
      <c r="B7" s="42">
        <f>KG!B7</f>
        <v>1401520</v>
      </c>
      <c r="C7" s="19">
        <f>KG!C7</f>
        <v>13600</v>
      </c>
      <c r="D7" s="13" t="str">
        <f>KG!D7</f>
        <v>Чипсы Kracks Cheese 12*45 gr</v>
      </c>
      <c r="E7" s="14">
        <v>36</v>
      </c>
      <c r="F7" s="14">
        <f t="shared" si="3"/>
        <v>3</v>
      </c>
      <c r="G7" s="14">
        <v>3780</v>
      </c>
      <c r="H7" s="14">
        <v>55</v>
      </c>
      <c r="I7" s="14">
        <f t="shared" si="4"/>
        <v>4.583333333333333</v>
      </c>
      <c r="J7" s="14">
        <v>5610.15</v>
      </c>
      <c r="K7" s="14">
        <v>0</v>
      </c>
      <c r="L7" s="14">
        <f t="shared" si="5"/>
        <v>0</v>
      </c>
      <c r="M7" s="14">
        <v>0</v>
      </c>
      <c r="N7" s="14">
        <v>0</v>
      </c>
      <c r="O7" s="14">
        <f t="shared" si="6"/>
        <v>0</v>
      </c>
      <c r="P7" s="14">
        <v>0</v>
      </c>
      <c r="Q7" s="16">
        <f t="shared" si="7"/>
        <v>91</v>
      </c>
      <c r="R7" s="16">
        <f t="shared" si="8"/>
        <v>7.583333333333333</v>
      </c>
      <c r="S7" s="17">
        <f t="shared" si="9"/>
        <v>9390.15</v>
      </c>
      <c r="U7">
        <f>KG!X7</f>
        <v>12</v>
      </c>
      <c r="W7" s="36">
        <v>3.9315481988743</v>
      </c>
      <c r="X7" s="36">
        <f t="shared" si="10"/>
        <v>-3.6517851344590331</v>
      </c>
      <c r="Y7" s="40">
        <f t="shared" si="11"/>
        <v>0.92884150205881499</v>
      </c>
      <c r="AA7" s="36">
        <v>7.166666666666667</v>
      </c>
      <c r="AB7" s="36">
        <f t="shared" si="12"/>
        <v>0.3297101449275362</v>
      </c>
      <c r="AC7" s="36">
        <f t="shared" si="13"/>
        <v>21.736263736263741</v>
      </c>
      <c r="AD7" s="76">
        <f>KG!AG7</f>
        <v>1260</v>
      </c>
      <c r="AE7" s="31">
        <f t="shared" si="14"/>
        <v>9030</v>
      </c>
    </row>
    <row r="8" spans="1:31">
      <c r="A8" s="12">
        <f>KG!A8</f>
        <v>4</v>
      </c>
      <c r="B8" s="42">
        <f>KG!B8</f>
        <v>1401020</v>
      </c>
      <c r="C8" s="19">
        <f>KG!C8</f>
        <v>13595</v>
      </c>
      <c r="D8" s="13" t="str">
        <f>KG!D8</f>
        <v>Чипсы Kracks Cheese 14*160 gr</v>
      </c>
      <c r="E8" s="14">
        <v>55</v>
      </c>
      <c r="F8" s="14">
        <f t="shared" si="3"/>
        <v>3.9285714285714284</v>
      </c>
      <c r="G8" s="14">
        <v>12375</v>
      </c>
      <c r="H8" s="14">
        <v>126</v>
      </c>
      <c r="I8" s="14">
        <f t="shared" si="4"/>
        <v>9</v>
      </c>
      <c r="J8" s="14">
        <v>27465.75</v>
      </c>
      <c r="K8" s="14">
        <v>57</v>
      </c>
      <c r="L8" s="14">
        <f t="shared" si="5"/>
        <v>4.0714285714285712</v>
      </c>
      <c r="M8" s="14">
        <v>12170.25</v>
      </c>
      <c r="N8" s="14">
        <v>1</v>
      </c>
      <c r="O8" s="14">
        <f t="shared" si="6"/>
        <v>7.1428571428571425E-2</v>
      </c>
      <c r="P8" s="14">
        <v>225</v>
      </c>
      <c r="Q8" s="16">
        <f t="shared" si="7"/>
        <v>239</v>
      </c>
      <c r="R8" s="16">
        <f t="shared" si="8"/>
        <v>17.071428571428573</v>
      </c>
      <c r="S8" s="17">
        <f t="shared" si="9"/>
        <v>52236</v>
      </c>
      <c r="U8">
        <f>KG!X8</f>
        <v>14</v>
      </c>
      <c r="W8" s="36">
        <v>4.9315481988743004</v>
      </c>
      <c r="X8" s="36">
        <f t="shared" si="10"/>
        <v>-12.139880372554273</v>
      </c>
      <c r="Y8" s="40">
        <f t="shared" si="11"/>
        <v>2.4616773238321752</v>
      </c>
      <c r="AA8" s="36">
        <v>13.5</v>
      </c>
      <c r="AB8" s="36">
        <f t="shared" si="12"/>
        <v>0.74223602484472051</v>
      </c>
      <c r="AC8" s="36">
        <f t="shared" si="13"/>
        <v>18.18828451882845</v>
      </c>
      <c r="AD8" s="76">
        <f>KG!AG8</f>
        <v>3150</v>
      </c>
      <c r="AE8" s="31">
        <f t="shared" si="14"/>
        <v>42525</v>
      </c>
    </row>
    <row r="9" spans="1:31">
      <c r="A9" s="12">
        <f>KG!A9</f>
        <v>5</v>
      </c>
      <c r="B9" s="42">
        <f>KG!B9</f>
        <v>1402070</v>
      </c>
      <c r="C9" s="19">
        <f>KG!C9</f>
        <v>19809</v>
      </c>
      <c r="D9" s="13" t="str">
        <f>KG!D9</f>
        <v>Чипсы Kracks Crab 14*160 gr</v>
      </c>
      <c r="E9" s="14">
        <v>22</v>
      </c>
      <c r="F9" s="14">
        <f t="shared" si="3"/>
        <v>1.5714285714285714</v>
      </c>
      <c r="G9" s="14">
        <v>4950</v>
      </c>
      <c r="H9" s="14">
        <v>131</v>
      </c>
      <c r="I9" s="14">
        <f t="shared" si="4"/>
        <v>9.3571428571428577</v>
      </c>
      <c r="J9" s="14">
        <v>28570.5</v>
      </c>
      <c r="K9" s="14">
        <v>57</v>
      </c>
      <c r="L9" s="14">
        <f t="shared" si="5"/>
        <v>4.0714285714285712</v>
      </c>
      <c r="M9" s="14">
        <v>12170.25</v>
      </c>
      <c r="N9" s="14">
        <v>1</v>
      </c>
      <c r="O9" s="14">
        <f t="shared" si="6"/>
        <v>7.1428571428571425E-2</v>
      </c>
      <c r="P9" s="14">
        <v>225</v>
      </c>
      <c r="Q9" s="16">
        <f t="shared" si="7"/>
        <v>211</v>
      </c>
      <c r="R9" s="16">
        <f t="shared" si="8"/>
        <v>15.071428571428571</v>
      </c>
      <c r="S9" s="17">
        <f t="shared" si="9"/>
        <v>45915.75</v>
      </c>
      <c r="U9">
        <f>KG!X9</f>
        <v>14</v>
      </c>
      <c r="W9" s="36">
        <v>5.9315481988743004</v>
      </c>
      <c r="X9" s="36">
        <f t="shared" si="10"/>
        <v>-9.1398803725542699</v>
      </c>
      <c r="Y9" s="40">
        <f t="shared" si="11"/>
        <v>1.5408928775608453</v>
      </c>
      <c r="AA9" s="36">
        <v>14.214285714285714</v>
      </c>
      <c r="AB9" s="36">
        <f t="shared" si="12"/>
        <v>0.65527950310559002</v>
      </c>
      <c r="AC9" s="36">
        <f t="shared" si="13"/>
        <v>21.691943127962084</v>
      </c>
      <c r="AD9" s="76">
        <f>KG!AG9</f>
        <v>3150</v>
      </c>
      <c r="AE9" s="31">
        <f t="shared" si="14"/>
        <v>44775</v>
      </c>
    </row>
    <row r="10" spans="1:31">
      <c r="A10" s="12">
        <f>KG!A10</f>
        <v>6</v>
      </c>
      <c r="B10" s="42">
        <f>KG!B10</f>
        <v>1401505</v>
      </c>
      <c r="C10" s="19">
        <f>KG!C10</f>
        <v>13597</v>
      </c>
      <c r="D10" s="13" t="str">
        <f>KG!D10</f>
        <v>Чипсы Kracks Original 12*45 gr</v>
      </c>
      <c r="E10" s="14">
        <v>17</v>
      </c>
      <c r="F10" s="14">
        <f t="shared" si="3"/>
        <v>1.4166666666666667</v>
      </c>
      <c r="G10" s="14">
        <v>1785</v>
      </c>
      <c r="H10" s="14">
        <v>50</v>
      </c>
      <c r="I10" s="14">
        <f t="shared" si="4"/>
        <v>4.166666666666667</v>
      </c>
      <c r="J10" s="14">
        <v>5113.5</v>
      </c>
      <c r="K10" s="14">
        <v>0</v>
      </c>
      <c r="L10" s="14">
        <f t="shared" si="5"/>
        <v>0</v>
      </c>
      <c r="M10" s="14">
        <v>0</v>
      </c>
      <c r="N10" s="14">
        <v>0</v>
      </c>
      <c r="O10" s="14">
        <f t="shared" si="6"/>
        <v>0</v>
      </c>
      <c r="P10" s="14">
        <v>0</v>
      </c>
      <c r="Q10" s="16">
        <f t="shared" si="7"/>
        <v>67</v>
      </c>
      <c r="R10" s="16">
        <f t="shared" si="8"/>
        <v>5.583333333333333</v>
      </c>
      <c r="S10" s="17">
        <f t="shared" si="9"/>
        <v>6898.5</v>
      </c>
      <c r="U10">
        <f>KG!X10</f>
        <v>12</v>
      </c>
      <c r="W10" s="36">
        <v>6.9315481988743004</v>
      </c>
      <c r="X10" s="36">
        <f t="shared" si="10"/>
        <v>1.3482148655409674</v>
      </c>
      <c r="Y10" s="40">
        <f t="shared" si="11"/>
        <v>-0.194504146383909</v>
      </c>
      <c r="AA10" s="36">
        <v>0</v>
      </c>
      <c r="AB10" s="36">
        <f t="shared" si="12"/>
        <v>0.24275362318840579</v>
      </c>
      <c r="AC10" s="36">
        <f t="shared" si="13"/>
        <v>0</v>
      </c>
      <c r="AD10" s="76">
        <f>KG!AG10</f>
        <v>1260</v>
      </c>
      <c r="AE10" s="31">
        <f t="shared" si="14"/>
        <v>0</v>
      </c>
    </row>
    <row r="11" spans="1:31">
      <c r="A11" s="12">
        <f>KG!A11</f>
        <v>7</v>
      </c>
      <c r="B11" s="42">
        <f>KG!B11</f>
        <v>1401005</v>
      </c>
      <c r="C11" s="19">
        <f>KG!C11</f>
        <v>13592</v>
      </c>
      <c r="D11" s="13" t="str">
        <f>KG!D11</f>
        <v>Чипсы Kracks Original 14*160 gr</v>
      </c>
      <c r="E11" s="14">
        <v>50</v>
      </c>
      <c r="F11" s="14">
        <f t="shared" si="3"/>
        <v>3.5714285714285716</v>
      </c>
      <c r="G11" s="14">
        <v>11250</v>
      </c>
      <c r="H11" s="14">
        <v>112</v>
      </c>
      <c r="I11" s="14">
        <f t="shared" si="4"/>
        <v>8</v>
      </c>
      <c r="J11" s="14">
        <v>24396.75</v>
      </c>
      <c r="K11" s="14">
        <v>57</v>
      </c>
      <c r="L11" s="14">
        <f t="shared" si="5"/>
        <v>4.0714285714285712</v>
      </c>
      <c r="M11" s="14">
        <v>12170.25</v>
      </c>
      <c r="N11" s="14">
        <v>1</v>
      </c>
      <c r="O11" s="14">
        <f t="shared" si="6"/>
        <v>7.1428571428571425E-2</v>
      </c>
      <c r="P11" s="14">
        <v>225</v>
      </c>
      <c r="Q11" s="16">
        <f t="shared" si="7"/>
        <v>220</v>
      </c>
      <c r="R11" s="16">
        <f t="shared" si="8"/>
        <v>15.714285714285714</v>
      </c>
      <c r="S11" s="17">
        <f t="shared" si="9"/>
        <v>48042</v>
      </c>
      <c r="U11">
        <f>KG!X11</f>
        <v>14</v>
      </c>
      <c r="W11" s="36">
        <v>7.9315481988743004</v>
      </c>
      <c r="X11" s="36">
        <f t="shared" si="10"/>
        <v>-7.7827375154114131</v>
      </c>
      <c r="Y11" s="40">
        <f t="shared" si="11"/>
        <v>0.98123812908506225</v>
      </c>
      <c r="AA11" s="36">
        <v>0</v>
      </c>
      <c r="AB11" s="36">
        <f t="shared" si="12"/>
        <v>0.68322981366459623</v>
      </c>
      <c r="AC11" s="36">
        <f t="shared" si="13"/>
        <v>0</v>
      </c>
      <c r="AD11" s="76">
        <f>KG!AG11</f>
        <v>3150</v>
      </c>
      <c r="AE11" s="31">
        <f t="shared" si="14"/>
        <v>0</v>
      </c>
    </row>
    <row r="12" spans="1:31">
      <c r="A12" s="12">
        <f>KG!A12</f>
        <v>8</v>
      </c>
      <c r="B12" s="42">
        <f>KG!B12</f>
        <v>1401025</v>
      </c>
      <c r="C12" s="19">
        <f>KG!C12</f>
        <v>13596</v>
      </c>
      <c r="D12" s="13" t="str">
        <f>KG!D12</f>
        <v>Чипсы Kracks Paprika 14*160 gr</v>
      </c>
      <c r="E12" s="14">
        <v>61</v>
      </c>
      <c r="F12" s="14">
        <f t="shared" si="3"/>
        <v>4.3571428571428568</v>
      </c>
      <c r="G12" s="14">
        <v>13725</v>
      </c>
      <c r="H12" s="14">
        <v>110</v>
      </c>
      <c r="I12" s="14">
        <f t="shared" si="4"/>
        <v>7.8571428571428568</v>
      </c>
      <c r="J12" s="14">
        <v>23946.75</v>
      </c>
      <c r="K12" s="14">
        <v>57</v>
      </c>
      <c r="L12" s="14">
        <f t="shared" si="5"/>
        <v>4.0714285714285712</v>
      </c>
      <c r="M12" s="14">
        <v>12170.25</v>
      </c>
      <c r="N12" s="14">
        <v>0</v>
      </c>
      <c r="O12" s="14">
        <f t="shared" si="6"/>
        <v>0</v>
      </c>
      <c r="P12" s="14">
        <v>0</v>
      </c>
      <c r="Q12" s="16">
        <f t="shared" si="7"/>
        <v>228</v>
      </c>
      <c r="R12" s="16">
        <f t="shared" si="8"/>
        <v>16.285714285714285</v>
      </c>
      <c r="S12" s="17">
        <f t="shared" si="9"/>
        <v>49842</v>
      </c>
      <c r="U12">
        <f>KG!X12</f>
        <v>14</v>
      </c>
      <c r="W12" s="36">
        <v>8.9315481988742995</v>
      </c>
      <c r="X12" s="36">
        <f t="shared" si="10"/>
        <v>-7.3541660868399852</v>
      </c>
      <c r="Y12" s="40">
        <f t="shared" si="11"/>
        <v>0.82339208422643662</v>
      </c>
      <c r="AA12" s="36">
        <v>0</v>
      </c>
      <c r="AB12" s="36">
        <f t="shared" si="12"/>
        <v>0.70807453416149069</v>
      </c>
      <c r="AC12" s="36">
        <f t="shared" si="13"/>
        <v>0</v>
      </c>
      <c r="AD12" s="76">
        <f>KG!AG12</f>
        <v>3150</v>
      </c>
      <c r="AE12" s="31">
        <f t="shared" si="14"/>
        <v>0</v>
      </c>
    </row>
    <row r="13" spans="1:31">
      <c r="A13" s="12">
        <f>KG!A13</f>
        <v>9</v>
      </c>
      <c r="B13" s="42">
        <f>KG!B13</f>
        <v>1401510</v>
      </c>
      <c r="C13" s="19">
        <f>KG!C13</f>
        <v>13598</v>
      </c>
      <c r="D13" s="13" t="str">
        <f>KG!D13</f>
        <v>Чипсы Kracks Sour Cream&amp;onion 12*45 gr</v>
      </c>
      <c r="E13" s="14">
        <v>53</v>
      </c>
      <c r="F13" s="14">
        <f t="shared" si="3"/>
        <v>4.416666666666667</v>
      </c>
      <c r="G13" s="14">
        <v>5565</v>
      </c>
      <c r="H13" s="14">
        <v>49</v>
      </c>
      <c r="I13" s="14">
        <f t="shared" si="4"/>
        <v>4.083333333333333</v>
      </c>
      <c r="J13" s="14">
        <v>5000.1000000000004</v>
      </c>
      <c r="K13" s="14">
        <v>0</v>
      </c>
      <c r="L13" s="14">
        <f t="shared" si="5"/>
        <v>0</v>
      </c>
      <c r="M13" s="14">
        <v>0</v>
      </c>
      <c r="N13" s="14">
        <v>0</v>
      </c>
      <c r="O13" s="14">
        <f t="shared" si="6"/>
        <v>0</v>
      </c>
      <c r="P13" s="14">
        <v>0</v>
      </c>
      <c r="Q13" s="16">
        <f t="shared" si="7"/>
        <v>102</v>
      </c>
      <c r="R13" s="16">
        <f t="shared" si="8"/>
        <v>8.5</v>
      </c>
      <c r="S13" s="17">
        <f t="shared" si="9"/>
        <v>10565.1</v>
      </c>
      <c r="U13">
        <f>KG!X13</f>
        <v>12</v>
      </c>
      <c r="W13" s="36">
        <v>9.9315481988742995</v>
      </c>
      <c r="X13" s="36">
        <f t="shared" si="10"/>
        <v>1.4315481988742995</v>
      </c>
      <c r="Y13" s="40">
        <f t="shared" si="11"/>
        <v>-0.14414149437814339</v>
      </c>
      <c r="AA13" s="36">
        <v>0</v>
      </c>
      <c r="AB13" s="36">
        <f t="shared" si="12"/>
        <v>0.36956521739130432</v>
      </c>
      <c r="AC13" s="36">
        <f t="shared" si="13"/>
        <v>0</v>
      </c>
      <c r="AD13" s="76">
        <f>KG!AG13</f>
        <v>1260</v>
      </c>
      <c r="AE13" s="31">
        <f t="shared" si="14"/>
        <v>0</v>
      </c>
    </row>
    <row r="14" spans="1:31">
      <c r="A14" s="12">
        <f>KG!A14</f>
        <v>10</v>
      </c>
      <c r="B14" s="42">
        <f>KG!B14</f>
        <v>1401010</v>
      </c>
      <c r="C14" s="19">
        <f>KG!C14</f>
        <v>13593</v>
      </c>
      <c r="D14" s="13" t="str">
        <f>KG!D14</f>
        <v>Чипсы Kracks Sour Cream&amp;onion 14*160 gr</v>
      </c>
      <c r="E14" s="14">
        <v>75</v>
      </c>
      <c r="F14" s="14">
        <f t="shared" si="3"/>
        <v>5.3571428571428568</v>
      </c>
      <c r="G14" s="14">
        <v>16875</v>
      </c>
      <c r="H14" s="14">
        <v>102</v>
      </c>
      <c r="I14" s="14">
        <f t="shared" si="4"/>
        <v>7.2857142857142856</v>
      </c>
      <c r="J14" s="14">
        <v>22119.75</v>
      </c>
      <c r="K14" s="14">
        <v>57</v>
      </c>
      <c r="L14" s="14">
        <f t="shared" si="5"/>
        <v>4.0714285714285712</v>
      </c>
      <c r="M14" s="14">
        <v>12170.25</v>
      </c>
      <c r="N14" s="14">
        <v>0</v>
      </c>
      <c r="O14" s="14">
        <f t="shared" si="6"/>
        <v>0</v>
      </c>
      <c r="P14" s="14">
        <v>0</v>
      </c>
      <c r="Q14" s="16">
        <f t="shared" si="7"/>
        <v>234</v>
      </c>
      <c r="R14" s="16">
        <f t="shared" si="8"/>
        <v>16.714285714285715</v>
      </c>
      <c r="S14" s="17">
        <f t="shared" si="9"/>
        <v>51165</v>
      </c>
      <c r="U14">
        <f>KG!X14</f>
        <v>14</v>
      </c>
      <c r="W14" s="36">
        <v>10.9315481988743</v>
      </c>
      <c r="X14" s="36">
        <f t="shared" si="10"/>
        <v>-5.7827375154114158</v>
      </c>
      <c r="Y14" s="40">
        <f t="shared" si="11"/>
        <v>0.52899529053047645</v>
      </c>
      <c r="AA14" s="36">
        <v>0</v>
      </c>
      <c r="AB14" s="36">
        <f t="shared" si="12"/>
        <v>0.72670807453416153</v>
      </c>
      <c r="AC14" s="36">
        <f t="shared" si="13"/>
        <v>0</v>
      </c>
      <c r="AD14" s="76">
        <f>KG!AG14</f>
        <v>3150</v>
      </c>
      <c r="AE14" s="31">
        <f t="shared" si="14"/>
        <v>0</v>
      </c>
    </row>
    <row r="15" spans="1:31">
      <c r="A15" s="12">
        <f>KG!A15</f>
        <v>11</v>
      </c>
      <c r="B15" s="42">
        <f>KG!B15</f>
        <v>1104230</v>
      </c>
      <c r="C15" s="19">
        <f>KG!C15</f>
        <v>24005</v>
      </c>
      <c r="D15" s="13" t="str">
        <f>KG!D15</f>
        <v>MacCoffee Ingrd 3 in 1 Toffee 25*10*20 gr</v>
      </c>
      <c r="E15" s="14">
        <v>0</v>
      </c>
      <c r="F15" s="14">
        <f t="shared" si="3"/>
        <v>0</v>
      </c>
      <c r="G15" s="14">
        <v>0</v>
      </c>
      <c r="H15" s="14">
        <v>60</v>
      </c>
      <c r="I15" s="14">
        <f t="shared" si="4"/>
        <v>2.4</v>
      </c>
      <c r="J15" s="14">
        <v>8945.2000000000007</v>
      </c>
      <c r="K15" s="14">
        <v>2</v>
      </c>
      <c r="L15" s="14">
        <f t="shared" si="5"/>
        <v>0.08</v>
      </c>
      <c r="M15" s="14">
        <v>288.8</v>
      </c>
      <c r="N15" s="14">
        <v>0</v>
      </c>
      <c r="O15" s="14">
        <f t="shared" si="6"/>
        <v>0</v>
      </c>
      <c r="P15" s="14">
        <v>0</v>
      </c>
      <c r="Q15" s="16">
        <f t="shared" si="7"/>
        <v>62</v>
      </c>
      <c r="R15" s="16">
        <f t="shared" si="8"/>
        <v>2.48</v>
      </c>
      <c r="S15" s="17">
        <f t="shared" si="9"/>
        <v>9234</v>
      </c>
      <c r="U15">
        <f>KG!X15</f>
        <v>25</v>
      </c>
      <c r="W15" s="36">
        <v>11.9315481988743</v>
      </c>
      <c r="X15" s="36">
        <f t="shared" si="10"/>
        <v>9.4515481988742991</v>
      </c>
      <c r="Y15" s="40">
        <f t="shared" si="11"/>
        <v>-0.79214767784838025</v>
      </c>
      <c r="AA15" s="36">
        <v>3.12</v>
      </c>
      <c r="AB15" s="36">
        <f t="shared" si="12"/>
        <v>0.10782608695652174</v>
      </c>
      <c r="AC15" s="36">
        <f t="shared" si="13"/>
        <v>28.935483870967744</v>
      </c>
      <c r="AD15" s="76">
        <f>KG!AG15</f>
        <v>3800</v>
      </c>
      <c r="AE15" s="31">
        <f t="shared" si="14"/>
        <v>11856</v>
      </c>
    </row>
    <row r="16" spans="1:31">
      <c r="A16" s="12">
        <f>KG!A16</f>
        <v>12</v>
      </c>
      <c r="B16" s="42">
        <f>KG!B16</f>
        <v>19040300</v>
      </c>
      <c r="C16" s="19">
        <f>KG!C16</f>
        <v>41105</v>
      </c>
      <c r="D16" s="13" t="str">
        <f>KG!D16</f>
        <v>MacCoffee Ingrd 3 in 1 Toffee 50*10*20 gr OPP</v>
      </c>
      <c r="E16" s="14">
        <v>78</v>
      </c>
      <c r="F16" s="14">
        <f t="shared" si="3"/>
        <v>1.56</v>
      </c>
      <c r="G16" s="14">
        <v>11856</v>
      </c>
      <c r="H16" s="14">
        <v>56</v>
      </c>
      <c r="I16" s="14">
        <f t="shared" si="4"/>
        <v>1.1200000000000001</v>
      </c>
      <c r="J16" s="14">
        <v>8379.76</v>
      </c>
      <c r="K16" s="14">
        <v>2</v>
      </c>
      <c r="L16" s="14">
        <f t="shared" si="5"/>
        <v>0.04</v>
      </c>
      <c r="M16" s="14">
        <v>288.8</v>
      </c>
      <c r="N16" s="14">
        <v>0</v>
      </c>
      <c r="O16" s="14">
        <f t="shared" si="6"/>
        <v>0</v>
      </c>
      <c r="P16" s="14">
        <v>0</v>
      </c>
      <c r="Q16" s="16">
        <f t="shared" si="7"/>
        <v>136</v>
      </c>
      <c r="R16" s="16">
        <f t="shared" si="8"/>
        <v>2.72</v>
      </c>
      <c r="S16" s="17">
        <f t="shared" si="9"/>
        <v>20524.560000000001</v>
      </c>
      <c r="U16">
        <f>KG!X16</f>
        <v>50</v>
      </c>
      <c r="W16" s="36">
        <v>12.9315481988743</v>
      </c>
      <c r="X16" s="36">
        <f t="shared" si="10"/>
        <v>10.211548198874299</v>
      </c>
      <c r="Y16" s="40">
        <f t="shared" si="11"/>
        <v>-0.78966168952324067</v>
      </c>
      <c r="AA16" s="36">
        <v>1.28</v>
      </c>
      <c r="AB16" s="36">
        <f t="shared" si="12"/>
        <v>0.11826086956521741</v>
      </c>
      <c r="AC16" s="36">
        <f t="shared" si="13"/>
        <v>10.823529411764705</v>
      </c>
      <c r="AD16" s="76">
        <f>KG!AG16</f>
        <v>7600</v>
      </c>
      <c r="AE16" s="31">
        <f t="shared" si="14"/>
        <v>9728</v>
      </c>
    </row>
    <row r="17" spans="1:31">
      <c r="A17" s="12">
        <f>KG!A17</f>
        <v>13</v>
      </c>
      <c r="B17" s="42">
        <f>KG!B17</f>
        <v>1104520</v>
      </c>
      <c r="C17" s="19">
        <f>KG!C17</f>
        <v>19320</v>
      </c>
      <c r="D17" s="13" t="str">
        <f>KG!D17</f>
        <v>Горячий шоколад MacCoffee MacChocolate 10*10*20 gr</v>
      </c>
      <c r="E17" s="14">
        <v>65</v>
      </c>
      <c r="F17" s="14">
        <f t="shared" si="3"/>
        <v>6.5</v>
      </c>
      <c r="G17" s="14">
        <v>10400</v>
      </c>
      <c r="H17" s="14">
        <v>20</v>
      </c>
      <c r="I17" s="14">
        <f t="shared" si="4"/>
        <v>2</v>
      </c>
      <c r="J17" s="14">
        <v>3166.4</v>
      </c>
      <c r="K17" s="14">
        <v>2</v>
      </c>
      <c r="L17" s="14">
        <f t="shared" si="5"/>
        <v>0.2</v>
      </c>
      <c r="M17" s="14">
        <v>304</v>
      </c>
      <c r="N17" s="14">
        <v>0</v>
      </c>
      <c r="O17" s="14">
        <f t="shared" si="6"/>
        <v>0</v>
      </c>
      <c r="P17" s="14">
        <v>0</v>
      </c>
      <c r="Q17" s="16">
        <f t="shared" si="7"/>
        <v>87</v>
      </c>
      <c r="R17" s="16">
        <f t="shared" si="8"/>
        <v>8.6999999999999993</v>
      </c>
      <c r="S17" s="17">
        <f t="shared" si="9"/>
        <v>13870.4</v>
      </c>
      <c r="U17">
        <f>KG!X17</f>
        <v>10</v>
      </c>
      <c r="W17" s="36">
        <v>13.9315481988743</v>
      </c>
      <c r="X17" s="36">
        <f t="shared" si="10"/>
        <v>5.2315481988743002</v>
      </c>
      <c r="Y17" s="40">
        <f t="shared" si="11"/>
        <v>-0.37551807768909851</v>
      </c>
      <c r="AA17" s="36">
        <v>13.6</v>
      </c>
      <c r="AB17" s="36">
        <f t="shared" si="12"/>
        <v>0.37826086956521737</v>
      </c>
      <c r="AC17" s="36">
        <f t="shared" si="13"/>
        <v>35.954022988505749</v>
      </c>
      <c r="AD17" s="76">
        <f>KG!AG17</f>
        <v>1600</v>
      </c>
      <c r="AE17" s="31">
        <f t="shared" si="14"/>
        <v>21760</v>
      </c>
    </row>
    <row r="18" spans="1:31">
      <c r="A18" s="12">
        <f>KG!A18</f>
        <v>14</v>
      </c>
      <c r="B18" s="42">
        <f>KG!B18</f>
        <v>1105008</v>
      </c>
      <c r="C18" s="19">
        <f>KG!C18</f>
        <v>13602</v>
      </c>
      <c r="D18" s="13" t="str">
        <f>KG!D18</f>
        <v>Какао MacCoffee MacChoco Pouch 235 gr</v>
      </c>
      <c r="E18" s="14">
        <v>118</v>
      </c>
      <c r="F18" s="14">
        <f t="shared" si="3"/>
        <v>9.8333333333333339</v>
      </c>
      <c r="G18" s="14">
        <v>20060</v>
      </c>
      <c r="H18" s="14">
        <v>14</v>
      </c>
      <c r="I18" s="14">
        <f t="shared" si="4"/>
        <v>1.1666666666666667</v>
      </c>
      <c r="J18" s="14">
        <v>2332.4</v>
      </c>
      <c r="K18" s="14">
        <v>0</v>
      </c>
      <c r="L18" s="14">
        <f t="shared" si="5"/>
        <v>0</v>
      </c>
      <c r="M18" s="14">
        <v>0</v>
      </c>
      <c r="N18" s="14">
        <v>0</v>
      </c>
      <c r="O18" s="14">
        <f t="shared" si="6"/>
        <v>0</v>
      </c>
      <c r="P18" s="14">
        <v>0</v>
      </c>
      <c r="Q18" s="16">
        <f t="shared" si="7"/>
        <v>132</v>
      </c>
      <c r="R18" s="16">
        <f t="shared" si="8"/>
        <v>11</v>
      </c>
      <c r="S18" s="17">
        <f t="shared" si="9"/>
        <v>22392.400000000001</v>
      </c>
      <c r="U18">
        <f>KG!X18</f>
        <v>12</v>
      </c>
      <c r="W18" s="36">
        <v>14.9315481988743</v>
      </c>
      <c r="X18" s="36">
        <f t="shared" si="10"/>
        <v>3.9315481988742995</v>
      </c>
      <c r="Y18" s="40">
        <f t="shared" si="11"/>
        <v>-0.26330479241065585</v>
      </c>
      <c r="AA18" s="36">
        <v>15.083333333333334</v>
      </c>
      <c r="AB18" s="36">
        <f t="shared" si="12"/>
        <v>0.47826086956521741</v>
      </c>
      <c r="AC18" s="36">
        <f t="shared" si="13"/>
        <v>31.537878787878789</v>
      </c>
      <c r="AD18" s="76">
        <f>KG!AG18</f>
        <v>12800</v>
      </c>
      <c r="AE18" s="31">
        <f t="shared" si="14"/>
        <v>193066.66666666669</v>
      </c>
    </row>
    <row r="19" spans="1:31">
      <c r="A19" s="12">
        <f>KG!A19</f>
        <v>15</v>
      </c>
      <c r="B19" s="42">
        <f>KG!B19</f>
        <v>1105007</v>
      </c>
      <c r="C19" s="19">
        <f>KG!C19</f>
        <v>26260</v>
      </c>
      <c r="D19" s="13" t="str">
        <f>KG!D19</f>
        <v>Какао MacChoco Marshmallow Smeshariki Pouch 12*235 gr</v>
      </c>
      <c r="E19" s="14">
        <v>30</v>
      </c>
      <c r="F19" s="14">
        <f t="shared" si="3"/>
        <v>2.5</v>
      </c>
      <c r="G19" s="14">
        <v>5100</v>
      </c>
      <c r="H19" s="14">
        <v>11</v>
      </c>
      <c r="I19" s="14">
        <f t="shared" si="4"/>
        <v>0.91666666666666663</v>
      </c>
      <c r="J19" s="14">
        <v>1822.4</v>
      </c>
      <c r="K19" s="14">
        <v>1</v>
      </c>
      <c r="L19" s="14">
        <f t="shared" si="5"/>
        <v>8.3333333333333329E-2</v>
      </c>
      <c r="M19" s="14">
        <v>170</v>
      </c>
      <c r="N19" s="14">
        <v>0</v>
      </c>
      <c r="O19" s="14">
        <f t="shared" si="6"/>
        <v>0</v>
      </c>
      <c r="P19" s="14">
        <v>0</v>
      </c>
      <c r="Q19" s="16">
        <f t="shared" si="7"/>
        <v>42</v>
      </c>
      <c r="R19" s="16">
        <f t="shared" si="8"/>
        <v>3.5</v>
      </c>
      <c r="S19" s="17">
        <f t="shared" si="9"/>
        <v>7092.4</v>
      </c>
      <c r="U19">
        <f>KG!X19</f>
        <v>12</v>
      </c>
      <c r="W19" s="36">
        <v>15.9315481988743</v>
      </c>
      <c r="X19" s="36">
        <f t="shared" si="10"/>
        <v>12.4315481988743</v>
      </c>
      <c r="Y19" s="40">
        <f t="shared" si="11"/>
        <v>-0.78031011447793219</v>
      </c>
      <c r="AA19" s="36">
        <v>8.6666666666666661</v>
      </c>
      <c r="AB19" s="36">
        <f t="shared" si="12"/>
        <v>0.15217391304347827</v>
      </c>
      <c r="AC19" s="36">
        <f t="shared" si="13"/>
        <v>56.952380952380942</v>
      </c>
      <c r="AD19" s="76">
        <f>KG!AG19</f>
        <v>2040</v>
      </c>
      <c r="AE19" s="31">
        <f t="shared" si="14"/>
        <v>17680</v>
      </c>
    </row>
    <row r="20" spans="1:31">
      <c r="A20" s="12">
        <f>KG!A20</f>
        <v>16</v>
      </c>
      <c r="B20" s="42">
        <f>KG!B20</f>
        <v>1103735</v>
      </c>
      <c r="C20" s="19">
        <f>KG!C20</f>
        <v>17736</v>
      </c>
      <c r="D20" s="13" t="str">
        <f>KG!D20</f>
        <v>Кофе Di Torino Cap Cannella с корицей 20*20*25.5gr</v>
      </c>
      <c r="E20" s="14">
        <v>52</v>
      </c>
      <c r="F20" s="14">
        <f t="shared" si="3"/>
        <v>2.6</v>
      </c>
      <c r="G20" s="14">
        <v>22568</v>
      </c>
      <c r="H20" s="14">
        <v>21</v>
      </c>
      <c r="I20" s="14">
        <f t="shared" si="4"/>
        <v>1.05</v>
      </c>
      <c r="J20" s="14">
        <v>9114</v>
      </c>
      <c r="K20" s="14">
        <v>0</v>
      </c>
      <c r="L20" s="14">
        <f t="shared" si="5"/>
        <v>0</v>
      </c>
      <c r="M20" s="14">
        <v>0</v>
      </c>
      <c r="N20" s="14">
        <v>0</v>
      </c>
      <c r="O20" s="14">
        <f t="shared" si="6"/>
        <v>0</v>
      </c>
      <c r="P20" s="14">
        <v>0</v>
      </c>
      <c r="Q20" s="16">
        <f t="shared" si="7"/>
        <v>73</v>
      </c>
      <c r="R20" s="16">
        <f t="shared" si="8"/>
        <v>3.65</v>
      </c>
      <c r="S20" s="17">
        <f t="shared" si="9"/>
        <v>31682</v>
      </c>
      <c r="U20">
        <f>KG!X20</f>
        <v>20</v>
      </c>
      <c r="W20" s="36">
        <v>16.9315481988743</v>
      </c>
      <c r="X20" s="36">
        <f t="shared" si="10"/>
        <v>13.281548198874299</v>
      </c>
      <c r="Y20" s="40">
        <f t="shared" si="11"/>
        <v>-0.78442609281042164</v>
      </c>
      <c r="AA20" s="36">
        <v>2.95</v>
      </c>
      <c r="AB20" s="36">
        <f t="shared" si="12"/>
        <v>0.15869565217391304</v>
      </c>
      <c r="AC20" s="36">
        <f t="shared" si="13"/>
        <v>18.589041095890412</v>
      </c>
      <c r="AD20" s="76">
        <f>KG!AG20</f>
        <v>8680</v>
      </c>
      <c r="AE20" s="31">
        <f t="shared" si="14"/>
        <v>25606</v>
      </c>
    </row>
    <row r="21" spans="1:31">
      <c r="A21" s="12">
        <f>KG!A21</f>
        <v>17</v>
      </c>
      <c r="B21" s="42">
        <f>KG!B21</f>
        <v>1103710</v>
      </c>
      <c r="C21" s="19">
        <f>KG!C21</f>
        <v>17486</v>
      </c>
      <c r="D21" s="13" t="str">
        <f>KG!D21</f>
        <v>Кофе Di Torino Cappuccino 20*20*25.5 gr</v>
      </c>
      <c r="E21" s="14">
        <v>174</v>
      </c>
      <c r="F21" s="14">
        <f t="shared" si="3"/>
        <v>8.6999999999999993</v>
      </c>
      <c r="G21" s="14">
        <v>75516</v>
      </c>
      <c r="H21" s="14">
        <v>245</v>
      </c>
      <c r="I21" s="14">
        <f t="shared" si="4"/>
        <v>12.25</v>
      </c>
      <c r="J21" s="14">
        <v>103500.32</v>
      </c>
      <c r="K21" s="14">
        <v>182</v>
      </c>
      <c r="L21" s="14">
        <f t="shared" si="5"/>
        <v>9.1</v>
      </c>
      <c r="M21" s="14">
        <v>73866.8</v>
      </c>
      <c r="N21" s="14">
        <v>1</v>
      </c>
      <c r="O21" s="14">
        <f t="shared" si="6"/>
        <v>0.05</v>
      </c>
      <c r="P21" s="14">
        <v>434</v>
      </c>
      <c r="Q21" s="16">
        <f t="shared" si="7"/>
        <v>602</v>
      </c>
      <c r="R21" s="16">
        <f t="shared" si="8"/>
        <v>30.1</v>
      </c>
      <c r="S21" s="17">
        <f t="shared" si="9"/>
        <v>253317.12</v>
      </c>
      <c r="U21">
        <f>KG!X21</f>
        <v>20</v>
      </c>
      <c r="W21" s="36">
        <v>17.9315481988743</v>
      </c>
      <c r="X21" s="36">
        <f t="shared" si="10"/>
        <v>-12.168451801125702</v>
      </c>
      <c r="Y21" s="40">
        <f t="shared" si="11"/>
        <v>0.67860575484996932</v>
      </c>
      <c r="AA21" s="36">
        <v>8.9</v>
      </c>
      <c r="AB21" s="36">
        <f t="shared" si="12"/>
        <v>1.308695652173913</v>
      </c>
      <c r="AC21" s="36">
        <f t="shared" si="13"/>
        <v>6.8006644518272426</v>
      </c>
      <c r="AD21" s="76">
        <f>KG!AG21</f>
        <v>8680</v>
      </c>
      <c r="AE21" s="31">
        <f t="shared" si="14"/>
        <v>77252</v>
      </c>
    </row>
    <row r="22" spans="1:31">
      <c r="A22" s="12">
        <f>KG!A22</f>
        <v>18</v>
      </c>
      <c r="B22" s="42">
        <f>KG!B22</f>
        <v>0</v>
      </c>
      <c r="C22" s="19">
        <f>KG!C22</f>
        <v>41343</v>
      </c>
      <c r="D22" s="13" t="str">
        <f>KG!D22</f>
        <v>Di Torino Cappuccino 20*20*25.5 gr OPP</v>
      </c>
      <c r="E22" s="14">
        <v>0</v>
      </c>
      <c r="F22" s="14">
        <f t="shared" si="3"/>
        <v>0</v>
      </c>
      <c r="G22" s="14">
        <v>0</v>
      </c>
      <c r="H22" s="14">
        <v>2</v>
      </c>
      <c r="I22" s="14">
        <f t="shared" si="4"/>
        <v>0.1</v>
      </c>
      <c r="J22" s="14">
        <v>868</v>
      </c>
      <c r="K22" s="14">
        <v>0</v>
      </c>
      <c r="L22" s="14">
        <f t="shared" si="5"/>
        <v>0</v>
      </c>
      <c r="M22" s="14">
        <v>0</v>
      </c>
      <c r="N22" s="14">
        <v>0</v>
      </c>
      <c r="O22" s="14">
        <f t="shared" si="6"/>
        <v>0</v>
      </c>
      <c r="P22" s="14">
        <v>0</v>
      </c>
      <c r="Q22" s="16">
        <f t="shared" si="7"/>
        <v>2</v>
      </c>
      <c r="R22" s="16">
        <f t="shared" si="8"/>
        <v>0.1</v>
      </c>
      <c r="S22" s="17">
        <f t="shared" si="9"/>
        <v>868</v>
      </c>
      <c r="U22">
        <f>KG!X22</f>
        <v>20</v>
      </c>
      <c r="W22" s="36">
        <v>18.9315481988743</v>
      </c>
      <c r="X22" s="36">
        <f t="shared" si="10"/>
        <v>18.831548198874298</v>
      </c>
      <c r="Y22" s="40">
        <f t="shared" si="11"/>
        <v>-0.99471781182661301</v>
      </c>
      <c r="AA22" s="36">
        <v>9.9</v>
      </c>
      <c r="AB22" s="36">
        <f t="shared" si="12"/>
        <v>4.3478260869565218E-3</v>
      </c>
      <c r="AC22" s="36">
        <f t="shared" si="13"/>
        <v>2277</v>
      </c>
      <c r="AD22" s="76">
        <f>KG!AG22</f>
        <v>8680</v>
      </c>
      <c r="AE22" s="31">
        <f t="shared" si="14"/>
        <v>85932</v>
      </c>
    </row>
    <row r="23" spans="1:31">
      <c r="A23" s="12">
        <f>KG!A23</f>
        <v>19</v>
      </c>
      <c r="B23" s="42">
        <f>KG!B23</f>
        <v>1101025</v>
      </c>
      <c r="C23" s="19">
        <f>KG!C23</f>
        <v>13580</v>
      </c>
      <c r="D23" s="13" t="str">
        <f>KG!D23</f>
        <v>Кофе MacCoffee 3 in 1 10*100*20 gr</v>
      </c>
      <c r="E23" s="14">
        <v>0</v>
      </c>
      <c r="F23" s="14">
        <f t="shared" si="3"/>
        <v>0</v>
      </c>
      <c r="G23" s="14">
        <v>0</v>
      </c>
      <c r="H23" s="14">
        <v>4</v>
      </c>
      <c r="I23" s="14">
        <f t="shared" si="4"/>
        <v>0.4</v>
      </c>
      <c r="J23" s="14">
        <v>5928</v>
      </c>
      <c r="K23" s="14">
        <v>0</v>
      </c>
      <c r="L23" s="14">
        <f t="shared" si="5"/>
        <v>0</v>
      </c>
      <c r="M23" s="14">
        <v>0</v>
      </c>
      <c r="N23" s="14">
        <v>0</v>
      </c>
      <c r="O23" s="14">
        <f t="shared" si="6"/>
        <v>0</v>
      </c>
      <c r="P23" s="14">
        <v>0</v>
      </c>
      <c r="Q23" s="16">
        <f t="shared" si="7"/>
        <v>4</v>
      </c>
      <c r="R23" s="16">
        <f t="shared" si="8"/>
        <v>0.4</v>
      </c>
      <c r="S23" s="17">
        <f t="shared" si="9"/>
        <v>5928</v>
      </c>
      <c r="U23">
        <f>KG!X23</f>
        <v>10</v>
      </c>
      <c r="W23" s="36">
        <v>19.9315481988743</v>
      </c>
      <c r="X23" s="36">
        <f t="shared" si="10"/>
        <v>19.531548198874301</v>
      </c>
      <c r="Y23" s="40">
        <f t="shared" si="11"/>
        <v>-0.97993131311181381</v>
      </c>
      <c r="AA23" s="36">
        <v>6.9</v>
      </c>
      <c r="AB23" s="36">
        <f t="shared" si="12"/>
        <v>1.7391304347826087E-2</v>
      </c>
      <c r="AC23" s="36">
        <f t="shared" si="13"/>
        <v>396.75</v>
      </c>
      <c r="AD23" s="76">
        <f>KG!AG23</f>
        <v>15200</v>
      </c>
      <c r="AE23" s="31">
        <f t="shared" si="14"/>
        <v>104880</v>
      </c>
    </row>
    <row r="24" spans="1:31">
      <c r="A24" s="12">
        <f>KG!A24</f>
        <v>20</v>
      </c>
      <c r="B24" s="42">
        <f>KG!B24</f>
        <v>0</v>
      </c>
      <c r="C24" s="19">
        <f>KG!C24</f>
        <v>41342</v>
      </c>
      <c r="D24" s="13" t="str">
        <f>KG!D24</f>
        <v>MacCoffee 3 in 1 10*100*20 gr OPP</v>
      </c>
      <c r="E24" s="14">
        <v>0</v>
      </c>
      <c r="F24" s="14">
        <f t="shared" si="3"/>
        <v>0</v>
      </c>
      <c r="G24" s="14">
        <v>0</v>
      </c>
      <c r="H24" s="14">
        <v>0</v>
      </c>
      <c r="I24" s="14">
        <f t="shared" si="4"/>
        <v>0</v>
      </c>
      <c r="J24" s="14">
        <v>0</v>
      </c>
      <c r="K24" s="14">
        <v>0</v>
      </c>
      <c r="L24" s="14">
        <f t="shared" si="5"/>
        <v>0</v>
      </c>
      <c r="M24" s="14">
        <v>0</v>
      </c>
      <c r="N24" s="14">
        <v>0</v>
      </c>
      <c r="O24" s="14">
        <f t="shared" si="6"/>
        <v>0</v>
      </c>
      <c r="P24" s="14">
        <v>0</v>
      </c>
      <c r="Q24" s="16">
        <f t="shared" si="7"/>
        <v>0</v>
      </c>
      <c r="R24" s="16">
        <f t="shared" si="8"/>
        <v>0</v>
      </c>
      <c r="S24" s="17">
        <f t="shared" si="9"/>
        <v>0</v>
      </c>
      <c r="U24">
        <f>KG!X24</f>
        <v>10</v>
      </c>
      <c r="W24" s="36">
        <v>20.9315481988743</v>
      </c>
      <c r="X24" s="36">
        <f t="shared" si="10"/>
        <v>20.9315481988743</v>
      </c>
      <c r="Y24" s="40">
        <f t="shared" si="11"/>
        <v>-1</v>
      </c>
      <c r="AA24" s="36">
        <v>10</v>
      </c>
      <c r="AB24" s="36">
        <f t="shared" si="12"/>
        <v>0</v>
      </c>
      <c r="AC24" s="36">
        <f t="shared" si="13"/>
        <v>0</v>
      </c>
      <c r="AD24" s="76">
        <f>KG!AG24</f>
        <v>15200</v>
      </c>
      <c r="AE24" s="31">
        <f t="shared" si="14"/>
        <v>152000</v>
      </c>
    </row>
    <row r="25" spans="1:31">
      <c r="A25" s="12">
        <f>KG!A25</f>
        <v>21</v>
      </c>
      <c r="B25" s="42">
        <f>KG!B25</f>
        <v>1101015</v>
      </c>
      <c r="C25" s="19">
        <f>KG!C25</f>
        <v>13579</v>
      </c>
      <c r="D25" s="13" t="str">
        <f>KG!D25</f>
        <v>Кофе MacCoffee 3 in 1 40*25*20 gr</v>
      </c>
      <c r="E25" s="14">
        <v>43</v>
      </c>
      <c r="F25" s="14">
        <f t="shared" si="3"/>
        <v>1.075</v>
      </c>
      <c r="G25" s="14">
        <v>16340</v>
      </c>
      <c r="H25" s="14">
        <v>406</v>
      </c>
      <c r="I25" s="14">
        <f t="shared" si="4"/>
        <v>10.15</v>
      </c>
      <c r="J25" s="14">
        <v>146991.6</v>
      </c>
      <c r="K25" s="14">
        <v>80</v>
      </c>
      <c r="L25" s="14">
        <f t="shared" si="5"/>
        <v>2</v>
      </c>
      <c r="M25" s="14">
        <v>28272</v>
      </c>
      <c r="N25" s="14">
        <v>10</v>
      </c>
      <c r="O25" s="14">
        <f t="shared" si="6"/>
        <v>0.25</v>
      </c>
      <c r="P25" s="14">
        <v>3800</v>
      </c>
      <c r="Q25" s="16">
        <f t="shared" si="7"/>
        <v>539</v>
      </c>
      <c r="R25" s="16">
        <f t="shared" si="8"/>
        <v>13.475</v>
      </c>
      <c r="S25" s="17">
        <f t="shared" si="9"/>
        <v>195403.6</v>
      </c>
      <c r="U25">
        <f>KG!X25</f>
        <v>40</v>
      </c>
      <c r="W25" s="36">
        <v>21.9315481988743</v>
      </c>
      <c r="X25" s="36">
        <f t="shared" si="10"/>
        <v>8.4565481988742999</v>
      </c>
      <c r="Y25" s="40">
        <f t="shared" si="11"/>
        <v>-0.38558829145077667</v>
      </c>
      <c r="AA25" s="36">
        <v>35.299999999999997</v>
      </c>
      <c r="AB25" s="36">
        <f t="shared" si="12"/>
        <v>0.58586956521739131</v>
      </c>
      <c r="AC25" s="36">
        <f t="shared" si="13"/>
        <v>60.252319109461965</v>
      </c>
      <c r="AD25" s="76">
        <f>KG!AG25</f>
        <v>15200</v>
      </c>
      <c r="AE25" s="31">
        <f t="shared" si="14"/>
        <v>536560</v>
      </c>
    </row>
    <row r="26" spans="1:31">
      <c r="A26" s="12">
        <f>KG!A26</f>
        <v>22</v>
      </c>
      <c r="B26" s="42">
        <f>KG!B26</f>
        <v>0</v>
      </c>
      <c r="C26" s="19">
        <f>KG!C26</f>
        <v>40755</v>
      </c>
      <c r="D26" s="13" t="str">
        <f>KG!D26</f>
        <v>MacCoffee 3 in 1 40*25*20 gr OPP</v>
      </c>
      <c r="E26" s="14">
        <v>480</v>
      </c>
      <c r="F26" s="14">
        <f t="shared" si="3"/>
        <v>12</v>
      </c>
      <c r="G26" s="14">
        <v>182400</v>
      </c>
      <c r="H26" s="14">
        <v>864</v>
      </c>
      <c r="I26" s="14">
        <f t="shared" si="4"/>
        <v>21.6</v>
      </c>
      <c r="J26" s="14">
        <v>320849.2</v>
      </c>
      <c r="K26" s="14">
        <v>1207</v>
      </c>
      <c r="L26" s="14">
        <f t="shared" si="5"/>
        <v>30.175000000000001</v>
      </c>
      <c r="M26" s="14">
        <v>427348</v>
      </c>
      <c r="N26" s="14">
        <v>5</v>
      </c>
      <c r="O26" s="14">
        <f t="shared" si="6"/>
        <v>0.125</v>
      </c>
      <c r="P26" s="14">
        <v>1900</v>
      </c>
      <c r="Q26" s="16">
        <f t="shared" si="7"/>
        <v>2556</v>
      </c>
      <c r="R26" s="16">
        <f t="shared" si="8"/>
        <v>63.9</v>
      </c>
      <c r="S26" s="17">
        <f t="shared" si="9"/>
        <v>932497.2</v>
      </c>
      <c r="U26">
        <f>KG!X26</f>
        <v>40</v>
      </c>
      <c r="W26" s="36">
        <v>22.9315481988743</v>
      </c>
      <c r="X26" s="36">
        <f t="shared" si="10"/>
        <v>-40.968451801125696</v>
      </c>
      <c r="Y26" s="40">
        <f t="shared" si="11"/>
        <v>1.7865541151354458</v>
      </c>
      <c r="AA26" s="36">
        <v>58.25</v>
      </c>
      <c r="AB26" s="36">
        <f t="shared" si="12"/>
        <v>2.7782608695652171</v>
      </c>
      <c r="AC26" s="36">
        <f t="shared" si="13"/>
        <v>20.966353677621285</v>
      </c>
      <c r="AD26" s="76">
        <f>KG!AG26</f>
        <v>15201</v>
      </c>
      <c r="AE26" s="31">
        <f t="shared" si="14"/>
        <v>885458.25</v>
      </c>
    </row>
    <row r="27" spans="1:31">
      <c r="A27" s="12">
        <f>KG!A27</f>
        <v>23</v>
      </c>
      <c r="B27" s="42">
        <f>KG!B27</f>
        <v>1102540</v>
      </c>
      <c r="C27" s="19">
        <f>KG!C27</f>
        <v>16168</v>
      </c>
      <c r="D27" s="13" t="str">
        <f>KG!D27</f>
        <v>Кофе MacCoffee 3in1 Gold Latte Stick 24*20*16gr</v>
      </c>
      <c r="E27" s="14">
        <v>51</v>
      </c>
      <c r="F27" s="14">
        <f t="shared" si="3"/>
        <v>2.125</v>
      </c>
      <c r="G27" s="14">
        <v>17136</v>
      </c>
      <c r="H27" s="14">
        <v>115</v>
      </c>
      <c r="I27" s="14">
        <f t="shared" si="4"/>
        <v>4.791666666666667</v>
      </c>
      <c r="J27" s="14">
        <v>37917.599999999999</v>
      </c>
      <c r="K27" s="14">
        <v>3</v>
      </c>
      <c r="L27" s="14">
        <f t="shared" si="5"/>
        <v>0.125</v>
      </c>
      <c r="M27" s="14">
        <v>974.4</v>
      </c>
      <c r="N27" s="14">
        <v>0</v>
      </c>
      <c r="O27" s="14">
        <f t="shared" si="6"/>
        <v>0</v>
      </c>
      <c r="P27" s="14">
        <v>0</v>
      </c>
      <c r="Q27" s="16">
        <f t="shared" si="7"/>
        <v>169</v>
      </c>
      <c r="R27" s="16">
        <f t="shared" si="8"/>
        <v>7.041666666666667</v>
      </c>
      <c r="S27" s="17">
        <f t="shared" si="9"/>
        <v>56028</v>
      </c>
      <c r="U27">
        <f>KG!X27</f>
        <v>24</v>
      </c>
      <c r="W27" s="36">
        <v>23.9315481988743</v>
      </c>
      <c r="X27" s="36">
        <f t="shared" si="10"/>
        <v>16.889881532207632</v>
      </c>
      <c r="Y27" s="40">
        <f t="shared" si="11"/>
        <v>-0.70575799742877088</v>
      </c>
      <c r="AA27" s="36">
        <v>14.208333333333334</v>
      </c>
      <c r="AB27" s="36">
        <f t="shared" si="12"/>
        <v>0.3061594202898551</v>
      </c>
      <c r="AC27" s="36">
        <f t="shared" si="13"/>
        <v>46.408284023668635</v>
      </c>
      <c r="AD27" s="76">
        <f>KG!AG27</f>
        <v>8064</v>
      </c>
      <c r="AE27" s="31">
        <f t="shared" si="14"/>
        <v>114576</v>
      </c>
    </row>
    <row r="28" spans="1:31">
      <c r="A28" s="12">
        <f>KG!A28</f>
        <v>24</v>
      </c>
      <c r="B28" s="42">
        <f>KG!B28</f>
        <v>1104015</v>
      </c>
      <c r="C28" s="19">
        <f>KG!C28</f>
        <v>13586</v>
      </c>
      <c r="D28" s="13" t="str">
        <f>KG!D28</f>
        <v>Кофе MacCoffee 3 in 1 Hazelnut 50*10*18 gr</v>
      </c>
      <c r="E28" s="14">
        <v>105</v>
      </c>
      <c r="F28" s="14">
        <f t="shared" si="3"/>
        <v>2.1</v>
      </c>
      <c r="G28" s="14">
        <v>15960</v>
      </c>
      <c r="H28" s="14">
        <v>12</v>
      </c>
      <c r="I28" s="14">
        <f t="shared" si="4"/>
        <v>0.24</v>
      </c>
      <c r="J28" s="14">
        <v>1760.16</v>
      </c>
      <c r="K28" s="14">
        <v>0</v>
      </c>
      <c r="L28" s="14">
        <f t="shared" si="5"/>
        <v>0</v>
      </c>
      <c r="M28" s="14">
        <v>0</v>
      </c>
      <c r="N28" s="14">
        <v>0</v>
      </c>
      <c r="O28" s="14">
        <f t="shared" si="6"/>
        <v>0</v>
      </c>
      <c r="P28" s="14">
        <v>0</v>
      </c>
      <c r="Q28" s="16">
        <f t="shared" si="7"/>
        <v>117</v>
      </c>
      <c r="R28" s="16">
        <f t="shared" si="8"/>
        <v>2.34</v>
      </c>
      <c r="S28" s="17">
        <f t="shared" si="9"/>
        <v>17720.16</v>
      </c>
      <c r="U28">
        <f>KG!X28</f>
        <v>50</v>
      </c>
      <c r="W28" s="36">
        <v>24.9315481988743</v>
      </c>
      <c r="X28" s="36">
        <f t="shared" si="10"/>
        <v>22.5915481988743</v>
      </c>
      <c r="Y28" s="40">
        <f t="shared" si="11"/>
        <v>-0.90614301280713672</v>
      </c>
      <c r="AA28" s="36">
        <v>3</v>
      </c>
      <c r="AB28" s="36">
        <f t="shared" si="12"/>
        <v>0.1017391304347826</v>
      </c>
      <c r="AC28" s="36">
        <f t="shared" si="13"/>
        <v>29.487179487179493</v>
      </c>
      <c r="AD28" s="76">
        <f>KG!AG28</f>
        <v>7600</v>
      </c>
      <c r="AE28" s="31">
        <f t="shared" si="14"/>
        <v>22800</v>
      </c>
    </row>
    <row r="29" spans="1:31">
      <c r="A29" s="12">
        <f>KG!A29</f>
        <v>25</v>
      </c>
      <c r="B29" s="42">
        <f>KG!B29</f>
        <v>0</v>
      </c>
      <c r="C29" s="19">
        <f>KG!C29</f>
        <v>41107</v>
      </c>
      <c r="D29" s="13" t="str">
        <f>KG!D29</f>
        <v>MacCoffee 3 in 1 Hazelnut 50*10*18 gr OPP</v>
      </c>
      <c r="E29" s="14">
        <v>0</v>
      </c>
      <c r="F29" s="14">
        <f t="shared" si="3"/>
        <v>0</v>
      </c>
      <c r="G29" s="14">
        <v>0</v>
      </c>
      <c r="H29" s="14">
        <v>25</v>
      </c>
      <c r="I29" s="14">
        <f t="shared" si="4"/>
        <v>0.5</v>
      </c>
      <c r="J29" s="14">
        <v>3717.92</v>
      </c>
      <c r="K29" s="14">
        <v>2</v>
      </c>
      <c r="L29" s="14">
        <f t="shared" si="5"/>
        <v>0.04</v>
      </c>
      <c r="M29" s="14">
        <v>288.8</v>
      </c>
      <c r="N29" s="14">
        <v>0</v>
      </c>
      <c r="O29" s="14">
        <f t="shared" si="6"/>
        <v>0</v>
      </c>
      <c r="P29" s="14">
        <v>0</v>
      </c>
      <c r="Q29" s="16">
        <f t="shared" si="7"/>
        <v>27</v>
      </c>
      <c r="R29" s="16">
        <f t="shared" si="8"/>
        <v>0.54</v>
      </c>
      <c r="S29" s="17">
        <f t="shared" si="9"/>
        <v>4006.7200000000003</v>
      </c>
      <c r="U29">
        <f>KG!X29</f>
        <v>50</v>
      </c>
      <c r="W29" s="36">
        <v>25.9315481988743</v>
      </c>
      <c r="X29" s="36">
        <f t="shared" si="10"/>
        <v>25.3915481988743</v>
      </c>
      <c r="Y29" s="40">
        <f t="shared" si="11"/>
        <v>-0.97917594445736023</v>
      </c>
      <c r="AA29" s="36">
        <v>1.46</v>
      </c>
      <c r="AB29" s="36">
        <f t="shared" si="12"/>
        <v>2.3478260869565219E-2</v>
      </c>
      <c r="AC29" s="36">
        <f t="shared" si="13"/>
        <v>62.185185185185176</v>
      </c>
      <c r="AD29" s="76">
        <f>KG!AG29</f>
        <v>7600</v>
      </c>
      <c r="AE29" s="31">
        <f t="shared" si="14"/>
        <v>11096</v>
      </c>
    </row>
    <row r="30" spans="1:31">
      <c r="A30" s="12">
        <f>KG!A30</f>
        <v>26</v>
      </c>
      <c r="B30" s="42">
        <f>KG!B30</f>
        <v>1101090</v>
      </c>
      <c r="C30" s="19">
        <f>KG!C30</f>
        <v>13581</v>
      </c>
      <c r="D30" s="13" t="str">
        <f>KG!D30</f>
        <v>Кофе MacCoffee 3 in 1 Jar 6*160*20 gr</v>
      </c>
      <c r="E30" s="14">
        <v>0</v>
      </c>
      <c r="F30" s="14">
        <f t="shared" si="3"/>
        <v>0</v>
      </c>
      <c r="G30" s="14">
        <v>0</v>
      </c>
      <c r="H30" s="14">
        <v>146</v>
      </c>
      <c r="I30" s="14">
        <f t="shared" si="4"/>
        <v>24.333333333333332</v>
      </c>
      <c r="J30" s="14">
        <v>355230.71999999997</v>
      </c>
      <c r="K30" s="14">
        <v>24</v>
      </c>
      <c r="L30" s="14">
        <f t="shared" si="5"/>
        <v>4</v>
      </c>
      <c r="M30" s="14">
        <v>55710.720000000001</v>
      </c>
      <c r="N30" s="14">
        <v>1</v>
      </c>
      <c r="O30" s="14">
        <f t="shared" si="6"/>
        <v>0.16666666666666666</v>
      </c>
      <c r="P30" s="14">
        <v>2496</v>
      </c>
      <c r="Q30" s="16">
        <f t="shared" si="7"/>
        <v>171</v>
      </c>
      <c r="R30" s="16">
        <f t="shared" si="8"/>
        <v>28.5</v>
      </c>
      <c r="S30" s="17">
        <f t="shared" si="9"/>
        <v>413437.43999999994</v>
      </c>
      <c r="U30">
        <f>KG!X30</f>
        <v>6</v>
      </c>
      <c r="W30" s="36">
        <v>26.9315481988743</v>
      </c>
      <c r="X30" s="36">
        <f t="shared" si="10"/>
        <v>-1.5684518011257005</v>
      </c>
      <c r="Y30" s="40">
        <f t="shared" si="11"/>
        <v>5.8238456606488631E-2</v>
      </c>
      <c r="AA30" s="36">
        <v>34</v>
      </c>
      <c r="AB30" s="36">
        <f t="shared" si="12"/>
        <v>1.2391304347826086</v>
      </c>
      <c r="AC30" s="36">
        <f t="shared" si="13"/>
        <v>27.438596491228072</v>
      </c>
      <c r="AD30" s="76">
        <f>KG!AG30</f>
        <v>14976</v>
      </c>
      <c r="AE30" s="31">
        <f t="shared" si="14"/>
        <v>509184</v>
      </c>
    </row>
    <row r="31" spans="1:31">
      <c r="A31" s="12">
        <f>KG!A31</f>
        <v>27</v>
      </c>
      <c r="B31" s="42">
        <f>KG!B31</f>
        <v>1102710</v>
      </c>
      <c r="C31" s="19">
        <f>KG!C31</f>
        <v>16633</v>
      </c>
      <c r="D31" s="13" t="str">
        <f>KG!D31</f>
        <v>Кофе MacCoffee Americano Crème 3 in 1 24*20*18 gr</v>
      </c>
      <c r="E31" s="14">
        <v>31</v>
      </c>
      <c r="F31" s="14">
        <f t="shared" si="3"/>
        <v>1.2916666666666667</v>
      </c>
      <c r="G31" s="14">
        <v>12524</v>
      </c>
      <c r="H31" s="14">
        <v>37</v>
      </c>
      <c r="I31" s="14">
        <f t="shared" si="4"/>
        <v>1.5416666666666667</v>
      </c>
      <c r="J31" s="14">
        <v>14483.4</v>
      </c>
      <c r="K31" s="14">
        <v>0</v>
      </c>
      <c r="L31" s="14">
        <f t="shared" si="5"/>
        <v>0</v>
      </c>
      <c r="M31" s="14">
        <v>0</v>
      </c>
      <c r="N31" s="14">
        <v>0</v>
      </c>
      <c r="O31" s="14">
        <f t="shared" si="6"/>
        <v>0</v>
      </c>
      <c r="P31" s="14">
        <v>0</v>
      </c>
      <c r="Q31" s="16">
        <f t="shared" si="7"/>
        <v>68</v>
      </c>
      <c r="R31" s="16">
        <f t="shared" si="8"/>
        <v>2.8333333333333335</v>
      </c>
      <c r="S31" s="17">
        <f t="shared" si="9"/>
        <v>27007.4</v>
      </c>
      <c r="U31">
        <f>KG!X31</f>
        <v>24</v>
      </c>
      <c r="W31" s="36">
        <v>27.9315481988743</v>
      </c>
      <c r="X31" s="36">
        <f t="shared" si="10"/>
        <v>25.098214865540967</v>
      </c>
      <c r="Y31" s="40">
        <f t="shared" si="11"/>
        <v>-0.89856153646909109</v>
      </c>
      <c r="AA31" s="36">
        <v>9.3333333333333339</v>
      </c>
      <c r="AB31" s="36">
        <f t="shared" si="12"/>
        <v>0.12318840579710146</v>
      </c>
      <c r="AC31" s="36">
        <f t="shared" si="13"/>
        <v>75.764705882352942</v>
      </c>
      <c r="AD31" s="76">
        <f>KG!AG31</f>
        <v>9696</v>
      </c>
      <c r="AE31" s="31">
        <f t="shared" si="14"/>
        <v>90496</v>
      </c>
    </row>
    <row r="32" spans="1:31">
      <c r="A32" s="12">
        <f>KG!A32</f>
        <v>28</v>
      </c>
      <c r="B32" s="42">
        <f>KG!B32</f>
        <v>1202210</v>
      </c>
      <c r="C32" s="19">
        <f>KG!C32</f>
        <v>16721</v>
      </c>
      <c r="D32" s="13" t="str">
        <f>KG!D32</f>
        <v>Кофе MacCoffee Arabica 12*40 gr Pouch</v>
      </c>
      <c r="E32" s="14">
        <v>0</v>
      </c>
      <c r="F32" s="14">
        <f t="shared" si="3"/>
        <v>0</v>
      </c>
      <c r="G32" s="14">
        <v>0</v>
      </c>
      <c r="H32" s="14">
        <v>24</v>
      </c>
      <c r="I32" s="14">
        <f t="shared" si="4"/>
        <v>2</v>
      </c>
      <c r="J32" s="14">
        <v>3869.2</v>
      </c>
      <c r="K32" s="14">
        <v>0</v>
      </c>
      <c r="L32" s="14">
        <f t="shared" si="5"/>
        <v>0</v>
      </c>
      <c r="M32" s="14">
        <v>0</v>
      </c>
      <c r="N32" s="14">
        <v>0</v>
      </c>
      <c r="O32" s="14">
        <f t="shared" si="6"/>
        <v>0</v>
      </c>
      <c r="P32" s="14">
        <v>0</v>
      </c>
      <c r="Q32" s="16">
        <f t="shared" si="7"/>
        <v>24</v>
      </c>
      <c r="R32" s="16">
        <f t="shared" si="8"/>
        <v>2</v>
      </c>
      <c r="S32" s="17">
        <f t="shared" si="9"/>
        <v>3869.2</v>
      </c>
      <c r="U32">
        <f>KG!X32</f>
        <v>12</v>
      </c>
      <c r="W32" s="36">
        <v>28.9315481988743</v>
      </c>
      <c r="X32" s="36">
        <f t="shared" si="10"/>
        <v>26.9315481988743</v>
      </c>
      <c r="Y32" s="40">
        <f t="shared" si="11"/>
        <v>-0.93087131092148678</v>
      </c>
      <c r="AA32" s="36">
        <v>1.1666666666666667</v>
      </c>
      <c r="AB32" s="36">
        <f t="shared" si="12"/>
        <v>8.6956521739130432E-2</v>
      </c>
      <c r="AC32" s="36">
        <f t="shared" si="13"/>
        <v>13.416666666666668</v>
      </c>
      <c r="AD32" s="76">
        <f>KG!AG32</f>
        <v>2040</v>
      </c>
      <c r="AE32" s="31">
        <f t="shared" si="14"/>
        <v>2380</v>
      </c>
    </row>
    <row r="33" spans="1:31">
      <c r="A33" s="12">
        <f>KG!A33</f>
        <v>29</v>
      </c>
      <c r="B33" s="42">
        <f>KG!B33</f>
        <v>1202215</v>
      </c>
      <c r="C33" s="19">
        <f>KG!C33</f>
        <v>16722</v>
      </c>
      <c r="D33" s="13" t="str">
        <f>KG!D33</f>
        <v>Кофе MacCoffee Arabica 12*75 gr Pouch</v>
      </c>
      <c r="E33" s="14">
        <v>0</v>
      </c>
      <c r="F33" s="14">
        <f t="shared" si="3"/>
        <v>0</v>
      </c>
      <c r="G33" s="14">
        <v>0</v>
      </c>
      <c r="H33" s="14">
        <v>31</v>
      </c>
      <c r="I33" s="14">
        <f t="shared" si="4"/>
        <v>2.5833333333333335</v>
      </c>
      <c r="J33" s="14">
        <v>8471.7199999999993</v>
      </c>
      <c r="K33" s="14">
        <v>0</v>
      </c>
      <c r="L33" s="14">
        <f t="shared" si="5"/>
        <v>0</v>
      </c>
      <c r="M33" s="14">
        <v>0</v>
      </c>
      <c r="N33" s="14">
        <v>0</v>
      </c>
      <c r="O33" s="14">
        <f t="shared" si="6"/>
        <v>0</v>
      </c>
      <c r="P33" s="14">
        <v>0</v>
      </c>
      <c r="Q33" s="16">
        <f t="shared" si="7"/>
        <v>31</v>
      </c>
      <c r="R33" s="16">
        <f t="shared" si="8"/>
        <v>2.5833333333333335</v>
      </c>
      <c r="S33" s="17">
        <f t="shared" si="9"/>
        <v>8471.7199999999993</v>
      </c>
      <c r="U33">
        <f>KG!X33</f>
        <v>12</v>
      </c>
      <c r="W33" s="36">
        <v>29.9315481988743</v>
      </c>
      <c r="X33" s="36">
        <f t="shared" si="10"/>
        <v>27.348214865540967</v>
      </c>
      <c r="Y33" s="40">
        <f t="shared" si="11"/>
        <v>-0.91369195752358412</v>
      </c>
      <c r="AA33" s="36">
        <v>2.1666666666666665</v>
      </c>
      <c r="AB33" s="36">
        <f t="shared" si="12"/>
        <v>0.11231884057971016</v>
      </c>
      <c r="AC33" s="36">
        <f t="shared" si="13"/>
        <v>19.290322580645157</v>
      </c>
      <c r="AD33" s="76">
        <f>KG!AG33</f>
        <v>3408</v>
      </c>
      <c r="AE33" s="31">
        <f t="shared" si="14"/>
        <v>7383.9999999999991</v>
      </c>
    </row>
    <row r="34" spans="1:31">
      <c r="A34" s="12">
        <f>KG!A34</f>
        <v>30</v>
      </c>
      <c r="B34" s="42">
        <f>KG!B34</f>
        <v>1201010</v>
      </c>
      <c r="C34" s="19">
        <f>KG!C34</f>
        <v>13604</v>
      </c>
      <c r="D34" s="13" t="str">
        <f>KG!D34</f>
        <v>Кофе MacCoffee Classic 24*50 gr</v>
      </c>
      <c r="E34" s="14">
        <v>89</v>
      </c>
      <c r="F34" s="14">
        <f t="shared" si="3"/>
        <v>3.7083333333333335</v>
      </c>
      <c r="G34" s="14">
        <v>8544</v>
      </c>
      <c r="H34" s="14">
        <v>29</v>
      </c>
      <c r="I34" s="14">
        <f t="shared" si="4"/>
        <v>1.2083333333333333</v>
      </c>
      <c r="J34" s="14">
        <v>2689.92</v>
      </c>
      <c r="K34" s="14">
        <v>6</v>
      </c>
      <c r="L34" s="14">
        <f t="shared" si="5"/>
        <v>0.25</v>
      </c>
      <c r="M34" s="14">
        <v>552</v>
      </c>
      <c r="N34" s="14">
        <v>0</v>
      </c>
      <c r="O34" s="14">
        <f t="shared" si="6"/>
        <v>0</v>
      </c>
      <c r="P34" s="14">
        <v>0</v>
      </c>
      <c r="Q34" s="16">
        <f t="shared" si="7"/>
        <v>124</v>
      </c>
      <c r="R34" s="16">
        <f t="shared" si="8"/>
        <v>5.166666666666667</v>
      </c>
      <c r="S34" s="17">
        <f t="shared" si="9"/>
        <v>11785.92</v>
      </c>
      <c r="U34">
        <f>KG!X34</f>
        <v>24</v>
      </c>
      <c r="W34" s="36">
        <v>30.9315481988743</v>
      </c>
      <c r="X34" s="36">
        <f t="shared" si="10"/>
        <v>25.764881532207632</v>
      </c>
      <c r="Y34" s="40">
        <f t="shared" si="11"/>
        <v>-0.832964498464558</v>
      </c>
      <c r="AA34" s="36">
        <v>5.166666666666667</v>
      </c>
      <c r="AB34" s="36">
        <f t="shared" si="12"/>
        <v>0.22463768115942032</v>
      </c>
      <c r="AC34" s="36">
        <f t="shared" si="13"/>
        <v>23</v>
      </c>
      <c r="AD34" s="76">
        <f>KG!AG34</f>
        <v>2304</v>
      </c>
      <c r="AE34" s="31">
        <f t="shared" si="14"/>
        <v>11904</v>
      </c>
    </row>
    <row r="35" spans="1:31">
      <c r="A35" s="12">
        <f>KG!A35</f>
        <v>31</v>
      </c>
      <c r="B35" s="42">
        <f>KG!B35</f>
        <v>1201020</v>
      </c>
      <c r="C35" s="19">
        <f>KG!C35</f>
        <v>13605</v>
      </c>
      <c r="D35" s="13" t="str">
        <f>KG!D35</f>
        <v>Кофе MacCoffee Classic 24*100 gr</v>
      </c>
      <c r="E35" s="14">
        <v>73</v>
      </c>
      <c r="F35" s="14">
        <f t="shared" si="3"/>
        <v>3.0416666666666665</v>
      </c>
      <c r="G35" s="14">
        <v>12191</v>
      </c>
      <c r="H35" s="14">
        <v>51</v>
      </c>
      <c r="I35" s="14">
        <f t="shared" si="4"/>
        <v>2.125</v>
      </c>
      <c r="J35" s="14">
        <v>8184.67</v>
      </c>
      <c r="K35" s="14">
        <v>5</v>
      </c>
      <c r="L35" s="14">
        <f t="shared" si="5"/>
        <v>0.20833333333333334</v>
      </c>
      <c r="M35" s="14">
        <v>793.25</v>
      </c>
      <c r="N35" s="14">
        <v>0</v>
      </c>
      <c r="O35" s="14">
        <f t="shared" si="6"/>
        <v>0</v>
      </c>
      <c r="P35" s="14">
        <v>0</v>
      </c>
      <c r="Q35" s="16">
        <f t="shared" si="7"/>
        <v>129</v>
      </c>
      <c r="R35" s="16">
        <f t="shared" si="8"/>
        <v>5.375</v>
      </c>
      <c r="S35" s="17">
        <f t="shared" si="9"/>
        <v>21168.92</v>
      </c>
      <c r="U35">
        <f>KG!X35</f>
        <v>24</v>
      </c>
      <c r="W35" s="36">
        <v>31.9315481988743</v>
      </c>
      <c r="X35" s="36">
        <f t="shared" si="10"/>
        <v>26.5565481988743</v>
      </c>
      <c r="Y35" s="40">
        <f t="shared" si="11"/>
        <v>-0.83167117464760176</v>
      </c>
      <c r="AA35" s="36">
        <v>5.5</v>
      </c>
      <c r="AB35" s="36">
        <f t="shared" si="12"/>
        <v>0.23369565217391305</v>
      </c>
      <c r="AC35" s="36">
        <f t="shared" si="13"/>
        <v>23.534883720930232</v>
      </c>
      <c r="AD35" s="76">
        <f>KG!AG35</f>
        <v>4008</v>
      </c>
      <c r="AE35" s="31">
        <f t="shared" si="14"/>
        <v>22044</v>
      </c>
    </row>
    <row r="36" spans="1:31">
      <c r="A36" s="12">
        <f>KG!A36</f>
        <v>32</v>
      </c>
      <c r="B36" s="42">
        <f>KG!B36</f>
        <v>1103520</v>
      </c>
      <c r="C36" s="19">
        <f>KG!C36</f>
        <v>13692</v>
      </c>
      <c r="D36" s="13" t="str">
        <f>KG!D36</f>
        <v>Кофе MacCoffee Fes Aroma 3 in 1 20*50*18 gr</v>
      </c>
      <c r="E36" s="14">
        <v>0</v>
      </c>
      <c r="F36" s="14">
        <f t="shared" si="3"/>
        <v>0</v>
      </c>
      <c r="G36" s="14">
        <v>0</v>
      </c>
      <c r="H36" s="14">
        <v>102</v>
      </c>
      <c r="I36" s="14">
        <f t="shared" si="4"/>
        <v>5.0999999999999996</v>
      </c>
      <c r="J36" s="14">
        <v>43884</v>
      </c>
      <c r="K36" s="14">
        <v>140</v>
      </c>
      <c r="L36" s="14">
        <f t="shared" si="5"/>
        <v>7</v>
      </c>
      <c r="M36" s="14">
        <v>58770</v>
      </c>
      <c r="N36" s="14">
        <v>0</v>
      </c>
      <c r="O36" s="14">
        <f t="shared" si="6"/>
        <v>0</v>
      </c>
      <c r="P36" s="14">
        <v>0</v>
      </c>
      <c r="Q36" s="16">
        <f t="shared" si="7"/>
        <v>242</v>
      </c>
      <c r="R36" s="16">
        <f t="shared" si="8"/>
        <v>12.1</v>
      </c>
      <c r="S36" s="17">
        <f t="shared" si="9"/>
        <v>102654</v>
      </c>
      <c r="U36">
        <f>KG!X36</f>
        <v>20</v>
      </c>
      <c r="W36" s="36">
        <v>32.931548198874303</v>
      </c>
      <c r="X36" s="36">
        <f t="shared" si="10"/>
        <v>20.831548198874302</v>
      </c>
      <c r="Y36" s="40">
        <f t="shared" si="11"/>
        <v>-0.63257117682631114</v>
      </c>
      <c r="AA36" s="36">
        <v>19.75</v>
      </c>
      <c r="AB36" s="36">
        <f t="shared" si="12"/>
        <v>0.52608695652173909</v>
      </c>
      <c r="AC36" s="36">
        <f t="shared" si="13"/>
        <v>37.541322314049587</v>
      </c>
      <c r="AD36" s="76">
        <f>KG!AG36</f>
        <v>9000</v>
      </c>
      <c r="AE36" s="31">
        <f t="shared" si="14"/>
        <v>177750</v>
      </c>
    </row>
    <row r="37" spans="1:31">
      <c r="A37" s="12">
        <f>KG!A37</f>
        <v>33</v>
      </c>
      <c r="B37" s="42">
        <f>KG!B37</f>
        <v>1202007</v>
      </c>
      <c r="C37" s="19">
        <f>KG!C37</f>
        <v>14101</v>
      </c>
      <c r="D37" s="13" t="str">
        <f>KG!D37</f>
        <v>Кофе MacCoffee Gold RU 12*75 gr Pouch</v>
      </c>
      <c r="E37" s="14">
        <v>0</v>
      </c>
      <c r="F37" s="14">
        <f t="shared" si="3"/>
        <v>0</v>
      </c>
      <c r="G37" s="14">
        <v>0</v>
      </c>
      <c r="H37" s="14">
        <v>19</v>
      </c>
      <c r="I37" s="14">
        <f t="shared" si="4"/>
        <v>1.5833333333333333</v>
      </c>
      <c r="J37" s="14">
        <v>5157.4399999999996</v>
      </c>
      <c r="K37" s="14">
        <v>2</v>
      </c>
      <c r="L37" s="14">
        <f t="shared" si="5"/>
        <v>0.16666666666666666</v>
      </c>
      <c r="M37" s="14">
        <v>539.6</v>
      </c>
      <c r="N37" s="14">
        <v>0</v>
      </c>
      <c r="O37" s="14">
        <f t="shared" si="6"/>
        <v>0</v>
      </c>
      <c r="P37" s="14">
        <v>0</v>
      </c>
      <c r="Q37" s="16">
        <f t="shared" si="7"/>
        <v>21</v>
      </c>
      <c r="R37" s="16">
        <f t="shared" si="8"/>
        <v>1.75</v>
      </c>
      <c r="S37" s="17">
        <f t="shared" si="9"/>
        <v>5697.04</v>
      </c>
      <c r="U37">
        <f>KG!X37</f>
        <v>12</v>
      </c>
      <c r="W37" s="36">
        <v>33.931548198874303</v>
      </c>
      <c r="X37" s="36">
        <f t="shared" si="10"/>
        <v>32.181548198874303</v>
      </c>
      <c r="Y37" s="40">
        <f t="shared" si="11"/>
        <v>-0.94842557758510837</v>
      </c>
      <c r="AA37" s="36">
        <v>1.5</v>
      </c>
      <c r="AB37" s="36">
        <f t="shared" si="12"/>
        <v>7.6086956521739135E-2</v>
      </c>
      <c r="AC37" s="36">
        <f t="shared" si="13"/>
        <v>19.714285714285712</v>
      </c>
      <c r="AD37" s="76">
        <f>KG!AG37</f>
        <v>3408</v>
      </c>
      <c r="AE37" s="31">
        <f t="shared" si="14"/>
        <v>5112</v>
      </c>
    </row>
    <row r="38" spans="1:31">
      <c r="A38" s="12">
        <f>KG!A38</f>
        <v>34</v>
      </c>
      <c r="B38" s="42">
        <f>KG!B38</f>
        <v>1202003</v>
      </c>
      <c r="C38" s="19">
        <f>KG!C38</f>
        <v>14100</v>
      </c>
      <c r="D38" s="13" t="str">
        <f>KG!D38</f>
        <v>Кофе MacCoffee Gold RU 24*30 gr Pouch</v>
      </c>
      <c r="E38" s="14">
        <v>10</v>
      </c>
      <c r="F38" s="14">
        <f t="shared" si="3"/>
        <v>0.41666666666666669</v>
      </c>
      <c r="G38" s="14">
        <v>1270</v>
      </c>
      <c r="H38" s="14">
        <v>25</v>
      </c>
      <c r="I38" s="14">
        <f t="shared" si="4"/>
        <v>1.0416666666666667</v>
      </c>
      <c r="J38" s="14">
        <v>3059.43</v>
      </c>
      <c r="K38" s="14">
        <v>2</v>
      </c>
      <c r="L38" s="14">
        <f t="shared" si="5"/>
        <v>8.3333333333333329E-2</v>
      </c>
      <c r="M38" s="14">
        <v>241.3</v>
      </c>
      <c r="N38" s="14">
        <v>0</v>
      </c>
      <c r="O38" s="14">
        <f t="shared" si="6"/>
        <v>0</v>
      </c>
      <c r="P38" s="14">
        <v>0</v>
      </c>
      <c r="Q38" s="16">
        <f t="shared" si="7"/>
        <v>37</v>
      </c>
      <c r="R38" s="16">
        <f t="shared" si="8"/>
        <v>1.5416666666666667</v>
      </c>
      <c r="S38" s="17">
        <f t="shared" si="9"/>
        <v>4570.7300000000005</v>
      </c>
      <c r="U38">
        <f>KG!X38</f>
        <v>24</v>
      </c>
      <c r="W38" s="36">
        <v>34.931548198874303</v>
      </c>
      <c r="X38" s="36">
        <f t="shared" si="10"/>
        <v>33.389881532207639</v>
      </c>
      <c r="Y38" s="40">
        <f t="shared" si="11"/>
        <v>-0.95586606531466733</v>
      </c>
      <c r="AA38" s="36">
        <v>1.625</v>
      </c>
      <c r="AB38" s="36">
        <f t="shared" si="12"/>
        <v>6.7028985507246383E-2</v>
      </c>
      <c r="AC38" s="36">
        <f t="shared" si="13"/>
        <v>24.243243243243242</v>
      </c>
      <c r="AD38" s="76">
        <f>KG!AG38</f>
        <v>3048</v>
      </c>
      <c r="AE38" s="31">
        <f t="shared" si="14"/>
        <v>4953</v>
      </c>
    </row>
    <row r="39" spans="1:31">
      <c r="A39" s="12">
        <f>KG!A39</f>
        <v>35</v>
      </c>
      <c r="B39" s="42">
        <f>KG!B39</f>
        <v>1104010</v>
      </c>
      <c r="C39" s="19">
        <f>KG!C39</f>
        <v>13585</v>
      </c>
      <c r="D39" s="13" t="str">
        <f>KG!D39</f>
        <v>Кофе MacCoffee Ingrd 3 in 1 Caramel 50*10*18 gr</v>
      </c>
      <c r="E39" s="14">
        <v>41</v>
      </c>
      <c r="F39" s="14">
        <f t="shared" si="3"/>
        <v>0.82</v>
      </c>
      <c r="G39" s="14">
        <v>6232</v>
      </c>
      <c r="H39" s="14">
        <v>10</v>
      </c>
      <c r="I39" s="14">
        <f t="shared" si="4"/>
        <v>0.2</v>
      </c>
      <c r="J39" s="14">
        <v>1498.72</v>
      </c>
      <c r="K39" s="14">
        <v>2</v>
      </c>
      <c r="L39" s="14">
        <f t="shared" si="5"/>
        <v>0.04</v>
      </c>
      <c r="M39" s="14">
        <v>288.8</v>
      </c>
      <c r="N39" s="14">
        <v>0</v>
      </c>
      <c r="O39" s="14">
        <f t="shared" si="6"/>
        <v>0</v>
      </c>
      <c r="P39" s="14">
        <v>0</v>
      </c>
      <c r="Q39" s="16">
        <f t="shared" si="7"/>
        <v>53</v>
      </c>
      <c r="R39" s="16">
        <f t="shared" si="8"/>
        <v>1.06</v>
      </c>
      <c r="S39" s="17">
        <f t="shared" si="9"/>
        <v>8019.52</v>
      </c>
      <c r="U39">
        <f>KG!X39</f>
        <v>50</v>
      </c>
      <c r="W39" s="36">
        <v>35.931548198874303</v>
      </c>
      <c r="X39" s="36">
        <f t="shared" si="10"/>
        <v>34.871548198874301</v>
      </c>
      <c r="Y39" s="40">
        <f t="shared" si="11"/>
        <v>-0.97049946208459759</v>
      </c>
      <c r="AA39" s="36">
        <v>0</v>
      </c>
      <c r="AB39" s="36">
        <f t="shared" si="12"/>
        <v>4.6086956521739129E-2</v>
      </c>
      <c r="AC39" s="36">
        <f t="shared" si="13"/>
        <v>0</v>
      </c>
      <c r="AD39" s="76">
        <f>KG!AG39</f>
        <v>7600</v>
      </c>
      <c r="AE39" s="31">
        <f t="shared" si="14"/>
        <v>0</v>
      </c>
    </row>
    <row r="40" spans="1:31">
      <c r="A40" s="12">
        <f>KG!A40</f>
        <v>36</v>
      </c>
      <c r="B40" s="42">
        <f>KG!B40</f>
        <v>0</v>
      </c>
      <c r="C40" s="19">
        <f>KG!C40</f>
        <v>41106</v>
      </c>
      <c r="D40" s="13" t="str">
        <f>KG!D40</f>
        <v>MacCoffee Ingrd 3 in 1 Caramel 50*10*18 gr OPP</v>
      </c>
      <c r="E40" s="14">
        <v>40</v>
      </c>
      <c r="F40" s="14">
        <f t="shared" si="3"/>
        <v>0.8</v>
      </c>
      <c r="G40" s="14">
        <v>6080</v>
      </c>
      <c r="H40" s="14">
        <v>23</v>
      </c>
      <c r="I40" s="14">
        <f t="shared" si="4"/>
        <v>0.46</v>
      </c>
      <c r="J40" s="14">
        <v>3398.72</v>
      </c>
      <c r="K40" s="14">
        <v>0</v>
      </c>
      <c r="L40" s="14">
        <f t="shared" si="5"/>
        <v>0</v>
      </c>
      <c r="M40" s="14">
        <v>0</v>
      </c>
      <c r="N40" s="14">
        <v>0</v>
      </c>
      <c r="O40" s="14">
        <f t="shared" si="6"/>
        <v>0</v>
      </c>
      <c r="P40" s="14">
        <v>0</v>
      </c>
      <c r="Q40" s="16">
        <f t="shared" si="7"/>
        <v>63</v>
      </c>
      <c r="R40" s="16">
        <f t="shared" si="8"/>
        <v>1.26</v>
      </c>
      <c r="S40" s="17">
        <f t="shared" si="9"/>
        <v>9478.7199999999993</v>
      </c>
      <c r="U40">
        <f>KG!X40</f>
        <v>50</v>
      </c>
      <c r="W40" s="36">
        <v>36.931548198874303</v>
      </c>
      <c r="X40" s="36">
        <f t="shared" si="10"/>
        <v>35.671548198874305</v>
      </c>
      <c r="Y40" s="40">
        <f t="shared" si="11"/>
        <v>-0.96588282751605836</v>
      </c>
      <c r="AA40" s="36">
        <v>3.74</v>
      </c>
      <c r="AB40" s="36">
        <f t="shared" si="12"/>
        <v>5.4782608695652171E-2</v>
      </c>
      <c r="AC40" s="36">
        <f t="shared" si="13"/>
        <v>68.26984126984128</v>
      </c>
      <c r="AD40" s="76">
        <f>KG!AG40</f>
        <v>7600</v>
      </c>
      <c r="AE40" s="31">
        <f t="shared" si="14"/>
        <v>28424</v>
      </c>
    </row>
    <row r="41" spans="1:31">
      <c r="A41" s="12">
        <f>KG!A41</f>
        <v>37</v>
      </c>
      <c r="B41" s="42">
        <f>KG!B41</f>
        <v>1104501</v>
      </c>
      <c r="C41" s="19">
        <f>KG!C41</f>
        <v>20468</v>
      </c>
      <c r="D41" s="13" t="str">
        <f>KG!D41</f>
        <v>Кофе MacCoffee Latte al Caram 3in1 20*20*22gr</v>
      </c>
      <c r="E41" s="14">
        <v>29</v>
      </c>
      <c r="F41" s="14">
        <f t="shared" si="3"/>
        <v>1.45</v>
      </c>
      <c r="G41" s="14">
        <v>10150</v>
      </c>
      <c r="H41" s="14">
        <v>9</v>
      </c>
      <c r="I41" s="14">
        <f t="shared" si="4"/>
        <v>0.45</v>
      </c>
      <c r="J41" s="14">
        <v>3076.5</v>
      </c>
      <c r="K41" s="14">
        <v>1</v>
      </c>
      <c r="L41" s="14">
        <f t="shared" si="5"/>
        <v>0.05</v>
      </c>
      <c r="M41" s="14">
        <v>332.5</v>
      </c>
      <c r="N41" s="14">
        <v>0</v>
      </c>
      <c r="O41" s="14">
        <f t="shared" si="6"/>
        <v>0</v>
      </c>
      <c r="P41" s="14">
        <v>0</v>
      </c>
      <c r="Q41" s="16">
        <f t="shared" si="7"/>
        <v>39</v>
      </c>
      <c r="R41" s="16">
        <f t="shared" si="8"/>
        <v>1.95</v>
      </c>
      <c r="S41" s="17">
        <f t="shared" si="9"/>
        <v>13559</v>
      </c>
      <c r="U41">
        <f>KG!X41</f>
        <v>20</v>
      </c>
      <c r="W41" s="36">
        <v>37.931548198874303</v>
      </c>
      <c r="X41" s="36">
        <f t="shared" si="10"/>
        <v>35.9815481988743</v>
      </c>
      <c r="Y41" s="40">
        <f t="shared" si="11"/>
        <v>-0.94859160533663978</v>
      </c>
      <c r="AA41" s="36">
        <v>13.9</v>
      </c>
      <c r="AB41" s="36">
        <f t="shared" si="12"/>
        <v>8.478260869565217E-2</v>
      </c>
      <c r="AC41" s="36">
        <f t="shared" si="13"/>
        <v>163.94871794871796</v>
      </c>
      <c r="AD41" s="76">
        <f>KG!AG41</f>
        <v>7000</v>
      </c>
      <c r="AE41" s="31">
        <f t="shared" si="14"/>
        <v>97300</v>
      </c>
    </row>
    <row r="42" spans="1:31">
      <c r="A42" s="12">
        <f>KG!A42</f>
        <v>38</v>
      </c>
      <c r="B42" s="42">
        <f>KG!B42</f>
        <v>1103030</v>
      </c>
      <c r="C42" s="19">
        <f>KG!C42</f>
        <v>16822</v>
      </c>
      <c r="D42" s="13" t="str">
        <f>KG!D42</f>
        <v>Кофе MacCoffee Light 2 in 1 24*20*12 gr Pouch</v>
      </c>
      <c r="E42" s="14">
        <v>18</v>
      </c>
      <c r="F42" s="14">
        <f t="shared" si="3"/>
        <v>0.75</v>
      </c>
      <c r="G42" s="14">
        <v>5112</v>
      </c>
      <c r="H42" s="14">
        <v>18</v>
      </c>
      <c r="I42" s="14">
        <f t="shared" si="4"/>
        <v>0.75</v>
      </c>
      <c r="J42" s="14">
        <v>5072.24</v>
      </c>
      <c r="K42" s="14">
        <v>1</v>
      </c>
      <c r="L42" s="14">
        <f t="shared" si="5"/>
        <v>4.1666666666666664E-2</v>
      </c>
      <c r="M42" s="14">
        <v>269.8</v>
      </c>
      <c r="N42" s="14">
        <v>0</v>
      </c>
      <c r="O42" s="14">
        <f t="shared" si="6"/>
        <v>0</v>
      </c>
      <c r="P42" s="14">
        <v>0</v>
      </c>
      <c r="Q42" s="16">
        <f t="shared" si="7"/>
        <v>37</v>
      </c>
      <c r="R42" s="16">
        <f t="shared" si="8"/>
        <v>1.5416666666666667</v>
      </c>
      <c r="S42" s="17">
        <f t="shared" si="9"/>
        <v>10454.039999999999</v>
      </c>
      <c r="U42">
        <f>KG!X42</f>
        <v>24</v>
      </c>
      <c r="W42" s="36">
        <v>38.931548198874303</v>
      </c>
      <c r="X42" s="36">
        <f t="shared" si="10"/>
        <v>37.389881532207639</v>
      </c>
      <c r="Y42" s="40">
        <f t="shared" si="11"/>
        <v>-0.96040058158511032</v>
      </c>
      <c r="AA42" s="36">
        <v>5.083333333333333</v>
      </c>
      <c r="AB42" s="36">
        <f t="shared" si="12"/>
        <v>6.7028985507246383E-2</v>
      </c>
      <c r="AC42" s="36">
        <f t="shared" si="13"/>
        <v>75.837837837837824</v>
      </c>
      <c r="AD42" s="76">
        <f>KG!AG42</f>
        <v>6816</v>
      </c>
      <c r="AE42" s="31">
        <f t="shared" si="14"/>
        <v>34648</v>
      </c>
    </row>
    <row r="43" spans="1:31">
      <c r="A43" s="12">
        <f>KG!A43</f>
        <v>39</v>
      </c>
      <c r="B43" s="42">
        <f>KG!B43</f>
        <v>1102010</v>
      </c>
      <c r="C43" s="19">
        <f>KG!C43</f>
        <v>13582</v>
      </c>
      <c r="D43" s="13" t="str">
        <f>KG!D43</f>
        <v>Кофе MacCoffee Max Classic 3 in 1 20*20*16 gr</v>
      </c>
      <c r="E43" s="14">
        <v>21</v>
      </c>
      <c r="F43" s="14">
        <f t="shared" si="3"/>
        <v>1.05</v>
      </c>
      <c r="G43" s="14">
        <v>5964</v>
      </c>
      <c r="H43" s="14">
        <v>46</v>
      </c>
      <c r="I43" s="14">
        <f t="shared" si="4"/>
        <v>2.2999999999999998</v>
      </c>
      <c r="J43" s="14">
        <v>12774.32</v>
      </c>
      <c r="K43" s="14">
        <v>1</v>
      </c>
      <c r="L43" s="14">
        <f t="shared" si="5"/>
        <v>0.05</v>
      </c>
      <c r="M43" s="14">
        <v>269.8</v>
      </c>
      <c r="N43" s="14">
        <v>1</v>
      </c>
      <c r="O43" s="14">
        <f t="shared" si="6"/>
        <v>0.05</v>
      </c>
      <c r="P43" s="14">
        <v>284</v>
      </c>
      <c r="Q43" s="16">
        <f t="shared" si="7"/>
        <v>69</v>
      </c>
      <c r="R43" s="16">
        <f t="shared" si="8"/>
        <v>3.45</v>
      </c>
      <c r="S43" s="17">
        <f t="shared" si="9"/>
        <v>19292.12</v>
      </c>
      <c r="U43">
        <f>KG!X43</f>
        <v>20</v>
      </c>
      <c r="W43" s="36">
        <v>39.931548198874303</v>
      </c>
      <c r="X43" s="36">
        <f t="shared" si="10"/>
        <v>36.4815481988743</v>
      </c>
      <c r="Y43" s="40">
        <f t="shared" si="11"/>
        <v>-0.91360214778506244</v>
      </c>
      <c r="AA43" s="36">
        <v>11.4</v>
      </c>
      <c r="AB43" s="36">
        <f t="shared" si="12"/>
        <v>0.15</v>
      </c>
      <c r="AC43" s="36">
        <f t="shared" si="13"/>
        <v>76</v>
      </c>
      <c r="AD43" s="76">
        <f>KG!AG43</f>
        <v>5680</v>
      </c>
      <c r="AE43" s="31">
        <f t="shared" si="14"/>
        <v>64752</v>
      </c>
    </row>
    <row r="44" spans="1:31">
      <c r="A44" s="12">
        <f>KG!A44</f>
        <v>40</v>
      </c>
      <c r="B44" s="42">
        <f>KG!B44</f>
        <v>1102020</v>
      </c>
      <c r="C44" s="19">
        <f>KG!C44</f>
        <v>13583</v>
      </c>
      <c r="D44" s="13" t="str">
        <f>KG!D44</f>
        <v>Кофе MacCoffee Max Strong 3 in 1 20*20*16 gr</v>
      </c>
      <c r="E44" s="14">
        <v>22</v>
      </c>
      <c r="F44" s="14">
        <f t="shared" si="3"/>
        <v>1.1000000000000001</v>
      </c>
      <c r="G44" s="14">
        <v>6248</v>
      </c>
      <c r="H44" s="14">
        <v>110</v>
      </c>
      <c r="I44" s="14">
        <f t="shared" si="4"/>
        <v>5.5</v>
      </c>
      <c r="J44" s="14">
        <v>30691.88</v>
      </c>
      <c r="K44" s="14">
        <v>1</v>
      </c>
      <c r="L44" s="14">
        <f t="shared" si="5"/>
        <v>0.05</v>
      </c>
      <c r="M44" s="14">
        <v>269.8</v>
      </c>
      <c r="N44" s="14">
        <v>1</v>
      </c>
      <c r="O44" s="14">
        <f t="shared" si="6"/>
        <v>0.05</v>
      </c>
      <c r="P44" s="14">
        <v>284</v>
      </c>
      <c r="Q44" s="16">
        <f t="shared" si="7"/>
        <v>134</v>
      </c>
      <c r="R44" s="16">
        <f t="shared" si="8"/>
        <v>6.7</v>
      </c>
      <c r="S44" s="17">
        <f t="shared" si="9"/>
        <v>37493.680000000008</v>
      </c>
      <c r="U44">
        <f>KG!X44</f>
        <v>20</v>
      </c>
      <c r="W44" s="36">
        <v>40.931548198874303</v>
      </c>
      <c r="X44" s="36">
        <f t="shared" si="10"/>
        <v>34.2315481988743</v>
      </c>
      <c r="Y44" s="40">
        <f t="shared" si="11"/>
        <v>-0.83631207968370314</v>
      </c>
      <c r="AA44" s="36">
        <v>9.15</v>
      </c>
      <c r="AB44" s="36">
        <f t="shared" si="12"/>
        <v>0.29130434782608694</v>
      </c>
      <c r="AC44" s="36">
        <f t="shared" si="13"/>
        <v>31.410447761194032</v>
      </c>
      <c r="AD44" s="76">
        <f>KG!AG44</f>
        <v>5680</v>
      </c>
      <c r="AE44" s="31">
        <f t="shared" si="14"/>
        <v>51972</v>
      </c>
    </row>
    <row r="45" spans="1:31">
      <c r="A45" s="12">
        <f>KG!A45</f>
        <v>41</v>
      </c>
      <c r="B45" s="42">
        <f>KG!B45</f>
        <v>1103010</v>
      </c>
      <c r="C45" s="19">
        <f>KG!C45</f>
        <v>13584</v>
      </c>
      <c r="D45" s="13" t="str">
        <f>KG!D45</f>
        <v>Кофе MacCoffee Strong 3 in 1 20*20*18 gr</v>
      </c>
      <c r="E45" s="14">
        <v>21</v>
      </c>
      <c r="F45" s="14">
        <f t="shared" si="3"/>
        <v>1.05</v>
      </c>
      <c r="G45" s="14">
        <v>6384</v>
      </c>
      <c r="H45" s="14">
        <v>12</v>
      </c>
      <c r="I45" s="14">
        <f t="shared" si="4"/>
        <v>0.6</v>
      </c>
      <c r="J45" s="14">
        <v>3632.8</v>
      </c>
      <c r="K45" s="14">
        <v>1</v>
      </c>
      <c r="L45" s="14">
        <f t="shared" si="5"/>
        <v>0.05</v>
      </c>
      <c r="M45" s="14">
        <v>288.8</v>
      </c>
      <c r="N45" s="14">
        <v>0</v>
      </c>
      <c r="O45" s="14">
        <f t="shared" si="6"/>
        <v>0</v>
      </c>
      <c r="P45" s="14">
        <v>0</v>
      </c>
      <c r="Q45" s="16">
        <f t="shared" si="7"/>
        <v>34</v>
      </c>
      <c r="R45" s="16">
        <f t="shared" si="8"/>
        <v>1.7</v>
      </c>
      <c r="S45" s="17">
        <f t="shared" si="9"/>
        <v>10305.599999999999</v>
      </c>
      <c r="U45">
        <f>KG!X45</f>
        <v>20</v>
      </c>
      <c r="W45" s="36">
        <v>41.931548198874303</v>
      </c>
      <c r="X45" s="36">
        <f t="shared" si="10"/>
        <v>40.2315481988743</v>
      </c>
      <c r="Y45" s="40">
        <f t="shared" si="11"/>
        <v>-0.95945773354379416</v>
      </c>
      <c r="AA45" s="36">
        <v>3.95</v>
      </c>
      <c r="AB45" s="36">
        <f t="shared" si="12"/>
        <v>7.3913043478260873E-2</v>
      </c>
      <c r="AC45" s="36">
        <f t="shared" si="13"/>
        <v>53.441176470588232</v>
      </c>
      <c r="AD45" s="76">
        <f>KG!AG45</f>
        <v>6080</v>
      </c>
      <c r="AE45" s="31">
        <f t="shared" si="14"/>
        <v>24016</v>
      </c>
    </row>
    <row r="46" spans="1:31">
      <c r="A46" s="12">
        <f>KG!A46</f>
        <v>42</v>
      </c>
      <c r="B46" s="42">
        <f>KG!B46</f>
        <v>1101516</v>
      </c>
      <c r="C46" s="19">
        <f>KG!C46</f>
        <v>14540</v>
      </c>
      <c r="D46" s="13" t="str">
        <f>KG!D46</f>
        <v>Компл. 50 шт.МacCoffee Express 240 мл. (20*50 cup)</v>
      </c>
      <c r="E46" s="14">
        <v>0</v>
      </c>
      <c r="F46" s="14">
        <f t="shared" si="3"/>
        <v>0</v>
      </c>
      <c r="G46" s="14">
        <v>0</v>
      </c>
      <c r="H46" s="14">
        <v>0</v>
      </c>
      <c r="I46" s="14">
        <f t="shared" si="4"/>
        <v>0</v>
      </c>
      <c r="J46" s="14">
        <v>0</v>
      </c>
      <c r="K46" s="14">
        <v>0</v>
      </c>
      <c r="L46" s="14">
        <f t="shared" si="5"/>
        <v>0</v>
      </c>
      <c r="M46" s="14">
        <v>0</v>
      </c>
      <c r="N46" s="14">
        <v>0</v>
      </c>
      <c r="O46" s="14">
        <f t="shared" si="6"/>
        <v>0</v>
      </c>
      <c r="P46" s="14">
        <v>0</v>
      </c>
      <c r="Q46" s="16">
        <f t="shared" si="7"/>
        <v>0</v>
      </c>
      <c r="R46" s="16">
        <f t="shared" si="8"/>
        <v>0</v>
      </c>
      <c r="S46" s="17">
        <f t="shared" si="9"/>
        <v>0</v>
      </c>
      <c r="U46">
        <f>KG!X46</f>
        <v>20</v>
      </c>
      <c r="W46" s="36">
        <v>42.931548198874303</v>
      </c>
      <c r="X46" s="36">
        <f t="shared" si="10"/>
        <v>42.931548198874303</v>
      </c>
      <c r="Y46" s="40">
        <f t="shared" si="11"/>
        <v>-1</v>
      </c>
      <c r="AA46" s="36">
        <v>9.5500000000000007</v>
      </c>
      <c r="AB46" s="36">
        <f t="shared" si="12"/>
        <v>0</v>
      </c>
      <c r="AC46" s="36">
        <f t="shared" si="13"/>
        <v>0</v>
      </c>
      <c r="AD46" s="76">
        <f>KG!AG46</f>
        <v>7620</v>
      </c>
      <c r="AE46" s="31">
        <f t="shared" si="14"/>
        <v>72771</v>
      </c>
    </row>
    <row r="47" spans="1:31">
      <c r="A47" s="12">
        <f>KG!A47</f>
        <v>43</v>
      </c>
      <c r="B47" s="42">
        <f>KG!B47</f>
        <v>1106015</v>
      </c>
      <c r="C47" s="19">
        <f>KG!C47</f>
        <v>13589</v>
      </c>
      <c r="D47" s="13" t="str">
        <f>KG!D47</f>
        <v>Чай MacTea 3 in 1 10*100*18 gr</v>
      </c>
      <c r="E47" s="14">
        <v>0</v>
      </c>
      <c r="F47" s="14">
        <f t="shared" si="3"/>
        <v>0</v>
      </c>
      <c r="G47" s="14">
        <v>0</v>
      </c>
      <c r="H47" s="14">
        <v>38</v>
      </c>
      <c r="I47" s="14">
        <f t="shared" si="4"/>
        <v>3.8</v>
      </c>
      <c r="J47" s="14">
        <v>56194.400000000001</v>
      </c>
      <c r="K47" s="14">
        <v>0</v>
      </c>
      <c r="L47" s="14">
        <f t="shared" si="5"/>
        <v>0</v>
      </c>
      <c r="M47" s="14">
        <v>0</v>
      </c>
      <c r="N47" s="14">
        <v>0</v>
      </c>
      <c r="O47" s="14">
        <f t="shared" si="6"/>
        <v>0</v>
      </c>
      <c r="P47" s="14">
        <v>0</v>
      </c>
      <c r="Q47" s="16">
        <f t="shared" si="7"/>
        <v>38</v>
      </c>
      <c r="R47" s="16">
        <f t="shared" si="8"/>
        <v>3.8</v>
      </c>
      <c r="S47" s="17">
        <f t="shared" si="9"/>
        <v>56194.400000000001</v>
      </c>
      <c r="U47">
        <f>KG!X47</f>
        <v>10</v>
      </c>
      <c r="W47" s="36">
        <v>43.931548198874303</v>
      </c>
      <c r="X47" s="36">
        <f t="shared" si="10"/>
        <v>40.131548198874306</v>
      </c>
      <c r="Y47" s="40">
        <f t="shared" si="11"/>
        <v>-0.91350179641296203</v>
      </c>
      <c r="AA47" s="36">
        <v>5.2</v>
      </c>
      <c r="AB47" s="36">
        <f t="shared" si="12"/>
        <v>0.16521739130434782</v>
      </c>
      <c r="AC47" s="36">
        <f t="shared" si="13"/>
        <v>31.473684210526319</v>
      </c>
      <c r="AD47" s="76">
        <f>KG!AG47</f>
        <v>15200</v>
      </c>
      <c r="AE47" s="31">
        <f t="shared" si="14"/>
        <v>79040</v>
      </c>
    </row>
    <row r="48" spans="1:31">
      <c r="A48" s="12">
        <f>KG!A48</f>
        <v>44</v>
      </c>
      <c r="B48" s="42">
        <f>KG!B48</f>
        <v>1106010</v>
      </c>
      <c r="C48" s="19">
        <f>KG!C48</f>
        <v>13588</v>
      </c>
      <c r="D48" s="13" t="str">
        <f>KG!D48</f>
        <v>Чай MacTea 3 in 1 50*20*18 gr</v>
      </c>
      <c r="E48" s="14">
        <v>324</v>
      </c>
      <c r="F48" s="14">
        <f t="shared" si="3"/>
        <v>6.48</v>
      </c>
      <c r="G48" s="14">
        <v>98496</v>
      </c>
      <c r="H48" s="14">
        <v>561</v>
      </c>
      <c r="I48" s="14">
        <f t="shared" si="4"/>
        <v>11.22</v>
      </c>
      <c r="J48" s="14">
        <v>166136</v>
      </c>
      <c r="K48" s="14">
        <v>452</v>
      </c>
      <c r="L48" s="14">
        <f t="shared" si="5"/>
        <v>9.0399999999999991</v>
      </c>
      <c r="M48" s="14">
        <v>128136</v>
      </c>
      <c r="N48" s="14">
        <v>6</v>
      </c>
      <c r="O48" s="14">
        <f t="shared" si="6"/>
        <v>0.12</v>
      </c>
      <c r="P48" s="14">
        <v>1824</v>
      </c>
      <c r="Q48" s="16">
        <f t="shared" si="7"/>
        <v>1343</v>
      </c>
      <c r="R48" s="16">
        <f t="shared" si="8"/>
        <v>26.86</v>
      </c>
      <c r="S48" s="17">
        <f t="shared" si="9"/>
        <v>394592</v>
      </c>
      <c r="U48">
        <f>KG!X48</f>
        <v>50</v>
      </c>
      <c r="W48" s="36">
        <v>44.931548198874303</v>
      </c>
      <c r="X48" s="36">
        <f t="shared" si="10"/>
        <v>18.071548198874304</v>
      </c>
      <c r="Y48" s="40">
        <f t="shared" si="11"/>
        <v>-0.40220176965384558</v>
      </c>
      <c r="AA48" s="36">
        <v>33.840000000000003</v>
      </c>
      <c r="AB48" s="36">
        <f t="shared" si="12"/>
        <v>1.1678260869565218</v>
      </c>
      <c r="AC48" s="36">
        <f t="shared" si="13"/>
        <v>28.976917349218169</v>
      </c>
      <c r="AD48" s="76">
        <f>KG!AG48</f>
        <v>15200</v>
      </c>
      <c r="AE48" s="31">
        <f t="shared" si="14"/>
        <v>514368.00000000006</v>
      </c>
    </row>
    <row r="49" spans="1:31">
      <c r="A49" s="12">
        <f>KG!A49</f>
        <v>45</v>
      </c>
      <c r="B49" s="42">
        <f>KG!B49</f>
        <v>1106510</v>
      </c>
      <c r="C49" s="19">
        <f>KG!C49</f>
        <v>13694</v>
      </c>
      <c r="D49" s="13" t="str">
        <f>KG!D49</f>
        <v>Чай MacTea Blackcurrant 50*20* 16 gr-18 gr</v>
      </c>
      <c r="E49" s="14">
        <v>14</v>
      </c>
      <c r="F49" s="14">
        <f t="shared" si="3"/>
        <v>0.28000000000000003</v>
      </c>
      <c r="G49" s="14">
        <v>4256</v>
      </c>
      <c r="H49" s="14">
        <v>15</v>
      </c>
      <c r="I49" s="14">
        <f t="shared" si="4"/>
        <v>0.3</v>
      </c>
      <c r="J49" s="14">
        <v>4480.96</v>
      </c>
      <c r="K49" s="14">
        <v>1</v>
      </c>
      <c r="L49" s="14">
        <f t="shared" si="5"/>
        <v>0.02</v>
      </c>
      <c r="M49" s="14">
        <v>288.8</v>
      </c>
      <c r="N49" s="14">
        <v>0</v>
      </c>
      <c r="O49" s="14">
        <f t="shared" si="6"/>
        <v>0</v>
      </c>
      <c r="P49" s="14">
        <v>0</v>
      </c>
      <c r="Q49" s="16">
        <f t="shared" si="7"/>
        <v>30</v>
      </c>
      <c r="R49" s="16">
        <f t="shared" si="8"/>
        <v>0.6</v>
      </c>
      <c r="S49" s="17">
        <f t="shared" si="9"/>
        <v>9025.7599999999984</v>
      </c>
      <c r="U49">
        <f>KG!X49</f>
        <v>50</v>
      </c>
      <c r="W49" s="36">
        <v>45.931548198874303</v>
      </c>
      <c r="X49" s="36">
        <f t="shared" si="10"/>
        <v>45.331548198874302</v>
      </c>
      <c r="Y49" s="40">
        <f t="shared" si="11"/>
        <v>-0.98693708303926264</v>
      </c>
      <c r="AA49" s="36">
        <v>5.1400199999999998</v>
      </c>
      <c r="AB49" s="36">
        <f t="shared" si="12"/>
        <v>2.6086956521739129E-2</v>
      </c>
      <c r="AC49" s="36">
        <f t="shared" si="13"/>
        <v>197.0341</v>
      </c>
      <c r="AD49" s="76">
        <f>KG!AG49</f>
        <v>15200</v>
      </c>
      <c r="AE49" s="31">
        <f t="shared" si="14"/>
        <v>78128.304000000004</v>
      </c>
    </row>
    <row r="50" spans="1:31">
      <c r="A50" s="12">
        <f>KG!A50</f>
        <v>46</v>
      </c>
      <c r="B50" s="42">
        <f>KG!B50</f>
        <v>1106520</v>
      </c>
      <c r="C50" s="19">
        <f>KG!C50</f>
        <v>13590</v>
      </c>
      <c r="D50" s="13" t="str">
        <f>KG!D50</f>
        <v>Чай MacTea Lemon 50*20*1 16 gr-18 gr</v>
      </c>
      <c r="E50" s="14">
        <v>14</v>
      </c>
      <c r="F50" s="14">
        <f t="shared" si="3"/>
        <v>0.28000000000000003</v>
      </c>
      <c r="G50" s="14">
        <v>4256</v>
      </c>
      <c r="H50" s="14">
        <v>14</v>
      </c>
      <c r="I50" s="14">
        <f t="shared" si="4"/>
        <v>0.28000000000000003</v>
      </c>
      <c r="J50" s="14">
        <v>4189.12</v>
      </c>
      <c r="K50" s="14">
        <v>1</v>
      </c>
      <c r="L50" s="14">
        <f t="shared" si="5"/>
        <v>0.02</v>
      </c>
      <c r="M50" s="14">
        <v>288.8</v>
      </c>
      <c r="N50" s="14">
        <v>0</v>
      </c>
      <c r="O50" s="14">
        <f t="shared" si="6"/>
        <v>0</v>
      </c>
      <c r="P50" s="14">
        <v>0</v>
      </c>
      <c r="Q50" s="16">
        <f t="shared" si="7"/>
        <v>29</v>
      </c>
      <c r="R50" s="16">
        <f t="shared" si="8"/>
        <v>0.57999999999999996</v>
      </c>
      <c r="S50" s="17">
        <f t="shared" si="9"/>
        <v>8733.9199999999983</v>
      </c>
      <c r="U50">
        <f>KG!X50</f>
        <v>50</v>
      </c>
      <c r="W50" s="36">
        <v>46.931548198874303</v>
      </c>
      <c r="X50" s="36">
        <f t="shared" si="10"/>
        <v>46.351548198874305</v>
      </c>
      <c r="Y50" s="40">
        <f t="shared" si="11"/>
        <v>-0.98764157539524955</v>
      </c>
      <c r="AA50" s="36">
        <v>11.24</v>
      </c>
      <c r="AB50" s="36">
        <f t="shared" si="12"/>
        <v>2.5217391304347823E-2</v>
      </c>
      <c r="AC50" s="36">
        <f t="shared" si="13"/>
        <v>445.72413793103453</v>
      </c>
      <c r="AD50" s="76">
        <f>KG!AG50</f>
        <v>15200</v>
      </c>
      <c r="AE50" s="31">
        <f t="shared" si="14"/>
        <v>170848</v>
      </c>
    </row>
    <row r="51" spans="1:31">
      <c r="A51" s="12">
        <f>KG!A51</f>
        <v>47</v>
      </c>
      <c r="B51" s="42">
        <f>KG!B51</f>
        <v>1106530</v>
      </c>
      <c r="C51" s="19">
        <f>KG!C51</f>
        <v>13591</v>
      </c>
      <c r="D51" s="13" t="str">
        <f>KG!D51</f>
        <v>Чай MacTea Raspberry 50*20* 16 gr-18 gr</v>
      </c>
      <c r="E51" s="14">
        <v>17</v>
      </c>
      <c r="F51" s="14">
        <f t="shared" si="3"/>
        <v>0.34</v>
      </c>
      <c r="G51" s="14">
        <v>5168</v>
      </c>
      <c r="H51" s="14">
        <v>16</v>
      </c>
      <c r="I51" s="14">
        <f t="shared" si="4"/>
        <v>0.32</v>
      </c>
      <c r="J51" s="14">
        <v>4812.32</v>
      </c>
      <c r="K51" s="14">
        <v>1</v>
      </c>
      <c r="L51" s="14">
        <f t="shared" si="5"/>
        <v>0.02</v>
      </c>
      <c r="M51" s="14">
        <v>288.8</v>
      </c>
      <c r="N51" s="14">
        <v>0</v>
      </c>
      <c r="O51" s="14">
        <f t="shared" si="6"/>
        <v>0</v>
      </c>
      <c r="P51" s="14">
        <v>0</v>
      </c>
      <c r="Q51" s="16">
        <f t="shared" si="7"/>
        <v>34</v>
      </c>
      <c r="R51" s="16">
        <f t="shared" si="8"/>
        <v>0.68</v>
      </c>
      <c r="S51" s="17">
        <f t="shared" si="9"/>
        <v>10269.119999999999</v>
      </c>
      <c r="U51">
        <f>KG!X51</f>
        <v>50</v>
      </c>
      <c r="W51" s="36">
        <v>47.931548198874303</v>
      </c>
      <c r="X51" s="36">
        <f t="shared" si="10"/>
        <v>47.251548198874303</v>
      </c>
      <c r="Y51" s="40">
        <f t="shared" si="11"/>
        <v>-0.98581310169288527</v>
      </c>
      <c r="AA51" s="36">
        <v>5.3</v>
      </c>
      <c r="AB51" s="36">
        <f t="shared" si="12"/>
        <v>2.9565217391304351E-2</v>
      </c>
      <c r="AC51" s="36">
        <f t="shared" si="13"/>
        <v>179.26470588235293</v>
      </c>
      <c r="AD51" s="76">
        <f>KG!AG51</f>
        <v>15200</v>
      </c>
      <c r="AE51" s="31">
        <f t="shared" si="14"/>
        <v>80560</v>
      </c>
    </row>
    <row r="52" spans="1:31">
      <c r="A52" s="12">
        <f>KG!A52</f>
        <v>48</v>
      </c>
      <c r="B52" s="42">
        <f>KG!B52</f>
        <v>1202085</v>
      </c>
      <c r="C52" s="19">
        <f>KG!C52</f>
        <v>28578</v>
      </c>
      <c r="D52" s="13" t="str">
        <f>KG!D52</f>
        <v>MacCoffee Gold 12*90 gr Jar RU</v>
      </c>
      <c r="E52" s="14">
        <v>10</v>
      </c>
      <c r="F52" s="14">
        <f t="shared" si="3"/>
        <v>0.83333333333333337</v>
      </c>
      <c r="G52" s="14">
        <v>3650</v>
      </c>
      <c r="H52" s="14">
        <v>12</v>
      </c>
      <c r="I52" s="14">
        <f t="shared" si="4"/>
        <v>1</v>
      </c>
      <c r="J52" s="14">
        <v>4131.8</v>
      </c>
      <c r="K52" s="14">
        <v>1</v>
      </c>
      <c r="L52" s="14">
        <f t="shared" si="5"/>
        <v>8.3333333333333329E-2</v>
      </c>
      <c r="M52" s="14">
        <v>346.75</v>
      </c>
      <c r="N52" s="14">
        <v>0</v>
      </c>
      <c r="O52" s="14">
        <f t="shared" si="6"/>
        <v>0</v>
      </c>
      <c r="P52" s="14">
        <v>0</v>
      </c>
      <c r="Q52" s="16">
        <f t="shared" si="7"/>
        <v>23</v>
      </c>
      <c r="R52" s="16">
        <f t="shared" si="8"/>
        <v>1.9166666666666667</v>
      </c>
      <c r="S52" s="17">
        <f t="shared" si="9"/>
        <v>8128.55</v>
      </c>
      <c r="U52">
        <f>KG!X52</f>
        <v>12</v>
      </c>
      <c r="W52" s="36">
        <v>48.931548198874303</v>
      </c>
      <c r="X52" s="36">
        <f t="shared" si="10"/>
        <v>47.014881532207639</v>
      </c>
      <c r="Y52" s="40">
        <f t="shared" si="11"/>
        <v>-0.96082963369814733</v>
      </c>
      <c r="AA52" s="36">
        <v>4.833333333333333</v>
      </c>
      <c r="AB52" s="36">
        <f t="shared" si="12"/>
        <v>8.3333333333333343E-2</v>
      </c>
      <c r="AC52" s="36">
        <f t="shared" si="13"/>
        <v>57.999999999999993</v>
      </c>
      <c r="AD52" s="76">
        <f>KG!AG52</f>
        <v>4380</v>
      </c>
      <c r="AE52" s="31">
        <f t="shared" si="14"/>
        <v>21170</v>
      </c>
    </row>
    <row r="53" spans="1:31">
      <c r="A53" s="12">
        <f>KG!A53</f>
        <v>49</v>
      </c>
      <c r="B53" s="42">
        <f>KG!B53</f>
        <v>1202235</v>
      </c>
      <c r="C53" s="19">
        <f>KG!C53</f>
        <v>28579</v>
      </c>
      <c r="D53" s="13" t="str">
        <f>KG!D53</f>
        <v>MacCoffee Arabica 12*90 gr Jar RU</v>
      </c>
      <c r="E53" s="14">
        <v>10</v>
      </c>
      <c r="F53" s="14">
        <f t="shared" si="3"/>
        <v>0.83333333333333337</v>
      </c>
      <c r="G53" s="14">
        <v>3650</v>
      </c>
      <c r="H53" s="14">
        <v>11</v>
      </c>
      <c r="I53" s="14">
        <f t="shared" si="4"/>
        <v>0.91666666666666663</v>
      </c>
      <c r="J53" s="14">
        <v>3810.6</v>
      </c>
      <c r="K53" s="14">
        <v>1</v>
      </c>
      <c r="L53" s="14">
        <f t="shared" si="5"/>
        <v>8.3333333333333329E-2</v>
      </c>
      <c r="M53" s="14">
        <v>346.75</v>
      </c>
      <c r="N53" s="14">
        <v>0</v>
      </c>
      <c r="O53" s="14">
        <f t="shared" si="6"/>
        <v>0</v>
      </c>
      <c r="P53" s="14">
        <v>0</v>
      </c>
      <c r="Q53" s="16">
        <f t="shared" si="7"/>
        <v>22</v>
      </c>
      <c r="R53" s="16">
        <f t="shared" si="8"/>
        <v>1.8333333333333333</v>
      </c>
      <c r="S53" s="17">
        <f t="shared" si="9"/>
        <v>7807.35</v>
      </c>
      <c r="U53">
        <f>KG!X53</f>
        <v>12</v>
      </c>
      <c r="W53" s="36">
        <v>49.931548198874303</v>
      </c>
      <c r="X53" s="36">
        <f t="shared" si="10"/>
        <v>48.098214865540967</v>
      </c>
      <c r="Y53" s="40">
        <f t="shared" si="11"/>
        <v>-0.96328306652877493</v>
      </c>
      <c r="AA53" s="36">
        <v>5.75</v>
      </c>
      <c r="AB53" s="36">
        <f t="shared" si="12"/>
        <v>7.9710144927536225E-2</v>
      </c>
      <c r="AC53" s="36">
        <f t="shared" si="13"/>
        <v>72.13636363636364</v>
      </c>
      <c r="AD53" s="76">
        <f>KG!AG53</f>
        <v>4380</v>
      </c>
      <c r="AE53" s="31">
        <f t="shared" si="14"/>
        <v>25185</v>
      </c>
    </row>
    <row r="54" spans="1:31">
      <c r="A54" s="12">
        <f>KG!A54</f>
        <v>50</v>
      </c>
      <c r="B54" s="42">
        <f>KG!B54</f>
        <v>1202090</v>
      </c>
      <c r="C54" s="19">
        <f>KG!C54</f>
        <v>33100</v>
      </c>
      <c r="D54" s="13" t="str">
        <f>KG!D54</f>
        <v>MacCoffee Gold Stick 12*30*1,8 gr</v>
      </c>
      <c r="E54" s="14">
        <v>1</v>
      </c>
      <c r="F54" s="14">
        <f t="shared" si="3"/>
        <v>8.3333333333333329E-2</v>
      </c>
      <c r="G54" s="14">
        <v>375</v>
      </c>
      <c r="H54" s="14">
        <v>38</v>
      </c>
      <c r="I54" s="14">
        <f t="shared" si="4"/>
        <v>3.1666666666666665</v>
      </c>
      <c r="J54" s="14">
        <v>14197.5</v>
      </c>
      <c r="K54" s="14">
        <v>0</v>
      </c>
      <c r="L54" s="14">
        <f t="shared" si="5"/>
        <v>0</v>
      </c>
      <c r="M54" s="14">
        <v>0</v>
      </c>
      <c r="N54" s="14">
        <v>0</v>
      </c>
      <c r="O54" s="14">
        <f t="shared" si="6"/>
        <v>0</v>
      </c>
      <c r="P54" s="14">
        <v>0</v>
      </c>
      <c r="Q54" s="16">
        <f t="shared" si="7"/>
        <v>39</v>
      </c>
      <c r="R54" s="16">
        <f t="shared" si="8"/>
        <v>3.25</v>
      </c>
      <c r="S54" s="17">
        <f t="shared" si="9"/>
        <v>14572.5</v>
      </c>
      <c r="U54">
        <f>KG!X54</f>
        <v>12</v>
      </c>
      <c r="W54" s="36">
        <v>50.931548198874303</v>
      </c>
      <c r="X54" s="36">
        <f t="shared" si="10"/>
        <v>47.681548198874303</v>
      </c>
      <c r="Y54" s="40">
        <f t="shared" si="11"/>
        <v>-0.93618886299490434</v>
      </c>
      <c r="AA54" s="36">
        <v>3.5833333333333335</v>
      </c>
      <c r="AB54" s="36">
        <f t="shared" si="12"/>
        <v>0.14130434782608695</v>
      </c>
      <c r="AC54" s="36">
        <f t="shared" si="13"/>
        <v>25.358974358974361</v>
      </c>
      <c r="AD54" s="76">
        <f>KG!AG54</f>
        <v>4500</v>
      </c>
      <c r="AE54" s="31">
        <f t="shared" si="14"/>
        <v>16125</v>
      </c>
    </row>
    <row r="55" spans="1:31">
      <c r="A55" s="12">
        <f>KG!A55</f>
        <v>51</v>
      </c>
      <c r="B55" s="42">
        <f>KG!B55</f>
        <v>1103760</v>
      </c>
      <c r="C55" s="19">
        <f>KG!C55</f>
        <v>34535</v>
      </c>
      <c r="D55" s="13" t="str">
        <f>KG!D55</f>
        <v>MacCoffee Di Torino Salted Caramel 20*20*25,5 gr</v>
      </c>
      <c r="E55" s="14">
        <v>25</v>
      </c>
      <c r="F55" s="14">
        <f t="shared" si="3"/>
        <v>1.25</v>
      </c>
      <c r="G55" s="14">
        <v>10850</v>
      </c>
      <c r="H55" s="14">
        <v>159</v>
      </c>
      <c r="I55" s="14">
        <f t="shared" si="4"/>
        <v>7.95</v>
      </c>
      <c r="J55" s="14">
        <v>67612.86</v>
      </c>
      <c r="K55" s="14">
        <v>22</v>
      </c>
      <c r="L55" s="14">
        <f t="shared" si="5"/>
        <v>1.1000000000000001</v>
      </c>
      <c r="M55" s="14">
        <v>9070.6</v>
      </c>
      <c r="N55" s="14">
        <v>0</v>
      </c>
      <c r="O55" s="14">
        <f t="shared" si="6"/>
        <v>0</v>
      </c>
      <c r="P55" s="14">
        <v>0</v>
      </c>
      <c r="Q55" s="16">
        <f t="shared" si="7"/>
        <v>206</v>
      </c>
      <c r="R55" s="16">
        <f t="shared" si="8"/>
        <v>10.3</v>
      </c>
      <c r="S55" s="17">
        <f t="shared" si="9"/>
        <v>87533.46</v>
      </c>
      <c r="U55">
        <f>KG!X55</f>
        <v>20</v>
      </c>
      <c r="W55" s="36">
        <v>51.931548198874303</v>
      </c>
      <c r="X55" s="36">
        <f t="shared" si="10"/>
        <v>41.631548198874299</v>
      </c>
      <c r="Y55" s="40">
        <f t="shared" si="11"/>
        <v>-0.80166198857473558</v>
      </c>
      <c r="AA55" s="36">
        <v>18.600000000000001</v>
      </c>
      <c r="AB55" s="36">
        <f t="shared" si="12"/>
        <v>0.44782608695652176</v>
      </c>
      <c r="AC55" s="36">
        <f t="shared" si="13"/>
        <v>41.533980582524272</v>
      </c>
      <c r="AD55" s="76">
        <f>KG!AG55</f>
        <v>8680</v>
      </c>
      <c r="AE55" s="31">
        <f t="shared" si="14"/>
        <v>161448</v>
      </c>
    </row>
    <row r="56" spans="1:31">
      <c r="A56" s="12">
        <f>KG!A56</f>
        <v>52</v>
      </c>
      <c r="B56" s="42">
        <f>KG!B56</f>
        <v>1101520</v>
      </c>
      <c r="C56" s="19">
        <f>KG!C56</f>
        <v>13686</v>
      </c>
      <c r="D56" s="13" t="str">
        <f>KG!D56</f>
        <v>MacCoffee Milk Coffee Drink Original 24*240 ml</v>
      </c>
      <c r="E56" s="14">
        <v>1</v>
      </c>
      <c r="F56" s="14">
        <f t="shared" si="3"/>
        <v>4.1666666666666664E-2</v>
      </c>
      <c r="G56" s="14">
        <v>119</v>
      </c>
      <c r="H56" s="14">
        <v>0</v>
      </c>
      <c r="I56" s="14">
        <f t="shared" si="4"/>
        <v>0</v>
      </c>
      <c r="J56" s="14">
        <v>0</v>
      </c>
      <c r="K56" s="14">
        <v>0</v>
      </c>
      <c r="L56" s="14">
        <f t="shared" si="5"/>
        <v>0</v>
      </c>
      <c r="M56" s="14">
        <v>0</v>
      </c>
      <c r="N56" s="14">
        <v>0</v>
      </c>
      <c r="O56" s="14">
        <f t="shared" si="6"/>
        <v>0</v>
      </c>
      <c r="P56" s="14">
        <v>0</v>
      </c>
      <c r="Q56" s="16">
        <f t="shared" si="7"/>
        <v>1</v>
      </c>
      <c r="R56" s="16">
        <f t="shared" si="8"/>
        <v>4.1666666666666664E-2</v>
      </c>
      <c r="S56" s="17">
        <f t="shared" si="9"/>
        <v>119</v>
      </c>
      <c r="U56">
        <f>KG!X56</f>
        <v>24</v>
      </c>
      <c r="W56" s="36">
        <v>52.931548198874303</v>
      </c>
      <c r="X56" s="36">
        <f t="shared" si="10"/>
        <v>52.889881532207639</v>
      </c>
      <c r="Y56" s="40">
        <f t="shared" si="11"/>
        <v>-0.99921281980058252</v>
      </c>
      <c r="AA56" s="36">
        <v>0</v>
      </c>
      <c r="AB56" s="36">
        <f t="shared" si="12"/>
        <v>1.8115942028985505E-3</v>
      </c>
      <c r="AC56" s="36">
        <f t="shared" si="13"/>
        <v>0</v>
      </c>
      <c r="AD56" s="76">
        <f>KG!AG56</f>
        <v>2856</v>
      </c>
      <c r="AE56" s="31">
        <f t="shared" si="14"/>
        <v>0</v>
      </c>
    </row>
    <row r="57" spans="1:31">
      <c r="A57" s="12">
        <f>KG!A57</f>
        <v>53</v>
      </c>
      <c r="B57" s="42" t="str">
        <f>KG!B57</f>
        <v xml:space="preserve">12024001   </v>
      </c>
      <c r="C57" s="19">
        <f>KG!C57</f>
        <v>39257</v>
      </c>
      <c r="D57" s="13" t="str">
        <f>KG!D57</f>
        <v>MacCoffee DiTorino Espresso 10*70 gr Pouch</v>
      </c>
      <c r="E57" s="14">
        <v>0</v>
      </c>
      <c r="F57" s="14">
        <f t="shared" si="3"/>
        <v>0</v>
      </c>
      <c r="G57" s="14">
        <v>0</v>
      </c>
      <c r="H57" s="14">
        <v>4</v>
      </c>
      <c r="I57" s="14">
        <f t="shared" si="4"/>
        <v>0.4</v>
      </c>
      <c r="J57" s="14">
        <v>1067.8399999999999</v>
      </c>
      <c r="K57" s="14">
        <v>0</v>
      </c>
      <c r="L57" s="14">
        <f t="shared" si="5"/>
        <v>0</v>
      </c>
      <c r="M57" s="14">
        <v>0</v>
      </c>
      <c r="N57" s="14">
        <v>0</v>
      </c>
      <c r="O57" s="14">
        <f t="shared" si="6"/>
        <v>0</v>
      </c>
      <c r="P57" s="14">
        <v>0</v>
      </c>
      <c r="Q57" s="16">
        <f t="shared" si="7"/>
        <v>4</v>
      </c>
      <c r="R57" s="16">
        <f t="shared" si="8"/>
        <v>0.4</v>
      </c>
      <c r="S57" s="17">
        <f t="shared" si="9"/>
        <v>1067.8399999999999</v>
      </c>
      <c r="U57">
        <f>KG!X57</f>
        <v>10</v>
      </c>
      <c r="W57" s="36">
        <v>53.931548198874303</v>
      </c>
      <c r="X57" s="36">
        <f t="shared" si="10"/>
        <v>53.531548198874304</v>
      </c>
      <c r="Y57" s="40">
        <f t="shared" si="11"/>
        <v>-0.99258319085287539</v>
      </c>
      <c r="AA57" s="36">
        <v>9.6999999999999993</v>
      </c>
      <c r="AB57" s="36">
        <f t="shared" si="12"/>
        <v>1.7391304347826087E-2</v>
      </c>
      <c r="AC57" s="36">
        <f t="shared" si="13"/>
        <v>557.75</v>
      </c>
      <c r="AD57" s="76">
        <f>KG!AG57</f>
        <v>2840</v>
      </c>
      <c r="AE57" s="31">
        <f t="shared" si="14"/>
        <v>27547.999999999996</v>
      </c>
    </row>
    <row r="58" spans="1:31">
      <c r="A58" s="12">
        <f>KG!A58</f>
        <v>54</v>
      </c>
      <c r="B58" s="42">
        <f>KG!B58</f>
        <v>12024002</v>
      </c>
      <c r="C58" s="19">
        <f>KG!C58</f>
        <v>39258</v>
      </c>
      <c r="D58" s="13" t="str">
        <f>KG!D58</f>
        <v>MacCoffee DiTorino Espresso 6*90 gr Jar</v>
      </c>
      <c r="E58" s="14">
        <v>0</v>
      </c>
      <c r="F58" s="14">
        <f t="shared" si="3"/>
        <v>0</v>
      </c>
      <c r="G58" s="14">
        <v>0</v>
      </c>
      <c r="H58" s="14">
        <v>2</v>
      </c>
      <c r="I58" s="14">
        <f t="shared" si="4"/>
        <v>0.33333333333333331</v>
      </c>
      <c r="J58" s="14">
        <v>678.9</v>
      </c>
      <c r="K58" s="14">
        <v>0</v>
      </c>
      <c r="L58" s="14">
        <f t="shared" si="5"/>
        <v>0</v>
      </c>
      <c r="M58" s="14">
        <v>0</v>
      </c>
      <c r="N58" s="14">
        <v>0</v>
      </c>
      <c r="O58" s="14">
        <f t="shared" si="6"/>
        <v>0</v>
      </c>
      <c r="P58" s="14">
        <v>0</v>
      </c>
      <c r="Q58" s="16">
        <f t="shared" si="7"/>
        <v>2</v>
      </c>
      <c r="R58" s="16">
        <f t="shared" si="8"/>
        <v>0.33333333333333331</v>
      </c>
      <c r="S58" s="17">
        <f t="shared" si="9"/>
        <v>678.9</v>
      </c>
      <c r="U58">
        <f>KG!X58</f>
        <v>6</v>
      </c>
      <c r="W58" s="36">
        <v>54.931548198874303</v>
      </c>
      <c r="X58" s="36">
        <f t="shared" si="10"/>
        <v>54.598214865540967</v>
      </c>
      <c r="Y58" s="40">
        <f t="shared" si="11"/>
        <v>-0.99393184164177328</v>
      </c>
      <c r="AA58" s="36">
        <v>7.833333333333333</v>
      </c>
      <c r="AB58" s="36">
        <f t="shared" si="12"/>
        <v>1.4492753623188404E-2</v>
      </c>
      <c r="AC58" s="36">
        <f t="shared" si="13"/>
        <v>540.5</v>
      </c>
      <c r="AD58" s="76">
        <f>KG!AG58</f>
        <v>2190</v>
      </c>
      <c r="AE58" s="31">
        <f t="shared" si="14"/>
        <v>17155</v>
      </c>
    </row>
    <row r="59" spans="1:31">
      <c r="A59" s="135" t="s">
        <v>15</v>
      </c>
      <c r="B59" s="126"/>
      <c r="C59" s="126"/>
      <c r="D59" s="126"/>
      <c r="E59" s="21">
        <f>SUM(E5:E58)</f>
        <v>2471</v>
      </c>
      <c r="F59" s="21">
        <f t="shared" ref="F59:S59" si="15">SUM(F5:F58)</f>
        <v>109.29809523809523</v>
      </c>
      <c r="G59" s="21">
        <f t="shared" si="15"/>
        <v>680535</v>
      </c>
      <c r="H59" s="21">
        <f t="shared" si="15"/>
        <v>4324</v>
      </c>
      <c r="I59" s="21">
        <f t="shared" si="15"/>
        <v>207.33880952380954</v>
      </c>
      <c r="J59" s="21">
        <f t="shared" si="15"/>
        <v>1661909.79</v>
      </c>
      <c r="K59" s="21">
        <f t="shared" si="15"/>
        <v>2488</v>
      </c>
      <c r="L59" s="21">
        <f t="shared" si="15"/>
        <v>88.628571428571391</v>
      </c>
      <c r="M59" s="21">
        <f t="shared" si="15"/>
        <v>861915.97000000044</v>
      </c>
      <c r="N59" s="21">
        <f t="shared" si="15"/>
        <v>29</v>
      </c>
      <c r="O59" s="21">
        <f t="shared" si="15"/>
        <v>1.0973809523809523</v>
      </c>
      <c r="P59" s="21">
        <f t="shared" si="15"/>
        <v>11922</v>
      </c>
      <c r="Q59" s="21">
        <f t="shared" si="15"/>
        <v>9312</v>
      </c>
      <c r="R59" s="21">
        <f t="shared" si="15"/>
        <v>406.36285714285714</v>
      </c>
      <c r="S59" s="21">
        <f t="shared" si="15"/>
        <v>3216282.76</v>
      </c>
      <c r="U59" s="18"/>
      <c r="W59" s="41">
        <f>SUM(W5:W51)</f>
        <v>1171.7827653470922</v>
      </c>
      <c r="X59" s="41">
        <f>SUM(X5:X51)</f>
        <v>783.494908204235</v>
      </c>
      <c r="Y59" s="64">
        <f>R59/W59*100%</f>
        <v>0.3467902662166984</v>
      </c>
      <c r="AA59" s="44">
        <f>SUM(AA5:AA58)</f>
        <v>493.0604961904761</v>
      </c>
      <c r="AB59" s="44">
        <f>SUM(AB5:AB58)</f>
        <v>17.667950310559</v>
      </c>
      <c r="AC59" s="56">
        <f>AA59/AB59</f>
        <v>27.90705698871054</v>
      </c>
    </row>
    <row r="60" spans="1:31">
      <c r="A60" s="127" t="s">
        <v>16</v>
      </c>
      <c r="B60" s="128"/>
      <c r="C60" s="128"/>
      <c r="D60" s="128"/>
      <c r="E60" s="22"/>
      <c r="F60" s="23"/>
      <c r="G60" s="24">
        <v>743000</v>
      </c>
      <c r="H60" s="25"/>
      <c r="I60" s="25"/>
      <c r="J60" s="24">
        <v>2371347</v>
      </c>
      <c r="K60" s="25"/>
      <c r="L60" s="25"/>
      <c r="M60" s="24">
        <v>787281</v>
      </c>
      <c r="N60" s="25"/>
      <c r="O60" s="25"/>
      <c r="P60" s="24">
        <v>15000</v>
      </c>
      <c r="Q60" s="25">
        <f>E60+H60+K60+N60</f>
        <v>0</v>
      </c>
      <c r="R60" s="25"/>
      <c r="S60" s="24">
        <f>G60+J60+M60+P60</f>
        <v>3916628</v>
      </c>
      <c r="U60" s="18"/>
    </row>
    <row r="61" spans="1:31">
      <c r="A61" s="129" t="s">
        <v>14</v>
      </c>
      <c r="B61" s="130"/>
      <c r="C61" s="130"/>
      <c r="D61" s="130"/>
      <c r="E61" s="26">
        <f t="shared" ref="E61:Q61" si="16">IF(E60&gt;0,E59/E60,0)</f>
        <v>0</v>
      </c>
      <c r="F61" s="27"/>
      <c r="G61" s="28">
        <f t="shared" si="16"/>
        <v>0.91592866756392999</v>
      </c>
      <c r="H61" s="27">
        <f t="shared" si="16"/>
        <v>0</v>
      </c>
      <c r="I61" s="27"/>
      <c r="J61" s="28">
        <f t="shared" si="16"/>
        <v>0.7008294399765197</v>
      </c>
      <c r="K61" s="27">
        <f t="shared" si="16"/>
        <v>0</v>
      </c>
      <c r="L61" s="27"/>
      <c r="M61" s="28">
        <f t="shared" si="16"/>
        <v>1.0948009287662226</v>
      </c>
      <c r="N61" s="27">
        <f t="shared" si="16"/>
        <v>0</v>
      </c>
      <c r="O61" s="27"/>
      <c r="P61" s="28">
        <f t="shared" si="16"/>
        <v>0.79479999999999995</v>
      </c>
      <c r="Q61" s="29">
        <f t="shared" si="16"/>
        <v>0</v>
      </c>
      <c r="R61" s="29"/>
      <c r="S61" s="30">
        <f>IF(S60&gt;0,S59/S60,0)</f>
        <v>0.82118668405577444</v>
      </c>
      <c r="U61" s="18"/>
    </row>
    <row r="62" spans="1:31">
      <c r="U62" s="1"/>
    </row>
    <row r="63" spans="1:31">
      <c r="E63" s="31"/>
      <c r="F63" s="31"/>
      <c r="H63" s="31"/>
      <c r="I63" s="31"/>
      <c r="J63" s="31"/>
      <c r="M63" s="31"/>
      <c r="N63" s="31"/>
      <c r="O63" s="31"/>
      <c r="P63" s="31"/>
      <c r="U63" s="1"/>
    </row>
    <row r="64" spans="1:31">
      <c r="J64" s="31"/>
      <c r="M64" s="31"/>
      <c r="N64" s="31"/>
      <c r="O64" s="31"/>
      <c r="P64" s="31"/>
    </row>
    <row r="65" spans="19:19">
      <c r="S65" s="31"/>
    </row>
  </sheetData>
  <autoFilter ref="A4:AE61"/>
  <mergeCells count="8">
    <mergeCell ref="N3:P3"/>
    <mergeCell ref="Q3:S3"/>
    <mergeCell ref="A59:D59"/>
    <mergeCell ref="A60:D60"/>
    <mergeCell ref="A61:D61"/>
    <mergeCell ref="E3:G3"/>
    <mergeCell ref="H3:J3"/>
    <mergeCell ref="K3:M3"/>
  </mergeCells>
  <conditionalFormatting sqref="Y5:Y58">
    <cfRule type="cellIs" dxfId="49" priority="18" operator="lessThan">
      <formula>0.2</formula>
    </cfRule>
    <cfRule type="cellIs" dxfId="48" priority="19" operator="lessThan">
      <formula>0.2</formula>
    </cfRule>
    <cfRule type="cellIs" dxfId="47" priority="20" operator="lessThan">
      <formula>0.7</formula>
    </cfRule>
  </conditionalFormatting>
  <conditionalFormatting sqref="Y5:Y58">
    <cfRule type="cellIs" dxfId="46" priority="16" operator="greaterThan">
      <formula>$AD$1</formula>
    </cfRule>
    <cfRule type="cellIs" dxfId="45" priority="17" operator="greaterThan">
      <formula>$AD$1</formula>
    </cfRule>
  </conditionalFormatting>
  <conditionalFormatting sqref="Y59">
    <cfRule type="cellIs" dxfId="44" priority="10" operator="lessThan">
      <formula>0.2</formula>
    </cfRule>
    <cfRule type="cellIs" dxfId="43" priority="11" operator="lessThan">
      <formula>0.2</formula>
    </cfRule>
    <cfRule type="cellIs" dxfId="42" priority="12" operator="lessThan">
      <formula>0.7</formula>
    </cfRule>
  </conditionalFormatting>
  <conditionalFormatting sqref="Y59">
    <cfRule type="cellIs" dxfId="41" priority="8" operator="greaterThan">
      <formula>$AD$1</formula>
    </cfRule>
    <cfRule type="cellIs" dxfId="40" priority="9" operator="greaterThan">
      <formula>$AD$1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zoomScale="70" zoomScaleNormal="70" workbookViewId="0">
      <pane xSplit="12" ySplit="16" topLeftCell="M37" activePane="bottomRight" state="frozen"/>
      <selection pane="topRight" activeCell="M1" sqref="M1"/>
      <selection pane="bottomLeft" activeCell="A19" sqref="A19"/>
      <selection pane="bottomRight" activeCell="Q60" sqref="Q60"/>
    </sheetView>
  </sheetViews>
  <sheetFormatPr defaultRowHeight="15"/>
  <cols>
    <col min="1" max="1" width="6.7109375" bestFit="1" customWidth="1"/>
    <col min="2" max="2" width="18.28515625" customWidth="1"/>
    <col min="3" max="3" width="11.7109375" customWidth="1"/>
    <col min="4" max="4" width="62.85546875" customWidth="1"/>
    <col min="5" max="5" width="9.28515625" bestFit="1" customWidth="1"/>
    <col min="6" max="6" width="9.28515625" customWidth="1"/>
    <col min="7" max="7" width="10.140625" bestFit="1" customWidth="1"/>
    <col min="8" max="8" width="9.28515625" bestFit="1" customWidth="1"/>
    <col min="9" max="9" width="9.28515625" customWidth="1"/>
    <col min="10" max="10" width="13" customWidth="1"/>
    <col min="11" max="11" width="9.28515625" bestFit="1" customWidth="1"/>
    <col min="12" max="12" width="9.28515625" customWidth="1"/>
    <col min="13" max="13" width="13.5703125" customWidth="1"/>
    <col min="14" max="14" width="9.28515625" bestFit="1" customWidth="1"/>
    <col min="15" max="15" width="9.28515625" customWidth="1"/>
    <col min="16" max="17" width="9.28515625" bestFit="1" customWidth="1"/>
    <col min="18" max="18" width="9.28515625" customWidth="1"/>
    <col min="19" max="19" width="13" customWidth="1"/>
    <col min="21" max="21" width="9.140625" customWidth="1"/>
    <col min="23" max="24" width="13.5703125" hidden="1" customWidth="1"/>
    <col min="25" max="25" width="14.7109375" hidden="1" customWidth="1"/>
    <col min="27" max="27" width="10.5703125" bestFit="1" customWidth="1"/>
    <col min="31" max="31" width="10.28515625" customWidth="1"/>
    <col min="254" max="254" width="6.7109375" bestFit="1" customWidth="1"/>
    <col min="255" max="255" width="3" customWidth="1"/>
    <col min="257" max="257" width="60.28515625" customWidth="1"/>
    <col min="258" max="258" width="9.28515625" bestFit="1" customWidth="1"/>
    <col min="259" max="259" width="9.28515625" customWidth="1"/>
    <col min="260" max="260" width="10.140625" bestFit="1" customWidth="1"/>
    <col min="261" max="261" width="9.28515625" bestFit="1" customWidth="1"/>
    <col min="262" max="262" width="9.28515625" customWidth="1"/>
    <col min="263" max="264" width="9.28515625" bestFit="1" customWidth="1"/>
    <col min="265" max="265" width="9.28515625" customWidth="1"/>
    <col min="266" max="267" width="9.28515625" bestFit="1" customWidth="1"/>
    <col min="268" max="268" width="9.28515625" customWidth="1"/>
    <col min="269" max="270" width="9.28515625" bestFit="1" customWidth="1"/>
    <col min="271" max="271" width="9.28515625" customWidth="1"/>
    <col min="272" max="273" width="9.28515625" bestFit="1" customWidth="1"/>
    <col min="274" max="274" width="9.28515625" customWidth="1"/>
    <col min="275" max="275" width="10.140625" bestFit="1" customWidth="1"/>
    <col min="277" max="277" width="9.140625" customWidth="1"/>
    <col min="510" max="510" width="6.7109375" bestFit="1" customWidth="1"/>
    <col min="511" max="511" width="3" customWidth="1"/>
    <col min="513" max="513" width="60.28515625" customWidth="1"/>
    <col min="514" max="514" width="9.28515625" bestFit="1" customWidth="1"/>
    <col min="515" max="515" width="9.28515625" customWidth="1"/>
    <col min="516" max="516" width="10.140625" bestFit="1" customWidth="1"/>
    <col min="517" max="517" width="9.28515625" bestFit="1" customWidth="1"/>
    <col min="518" max="518" width="9.28515625" customWidth="1"/>
    <col min="519" max="520" width="9.28515625" bestFit="1" customWidth="1"/>
    <col min="521" max="521" width="9.28515625" customWidth="1"/>
    <col min="522" max="523" width="9.28515625" bestFit="1" customWidth="1"/>
    <col min="524" max="524" width="9.28515625" customWidth="1"/>
    <col min="525" max="526" width="9.28515625" bestFit="1" customWidth="1"/>
    <col min="527" max="527" width="9.28515625" customWidth="1"/>
    <col min="528" max="529" width="9.28515625" bestFit="1" customWidth="1"/>
    <col min="530" max="530" width="9.28515625" customWidth="1"/>
    <col min="531" max="531" width="10.140625" bestFit="1" customWidth="1"/>
    <col min="533" max="533" width="9.140625" customWidth="1"/>
    <col min="766" max="766" width="6.7109375" bestFit="1" customWidth="1"/>
    <col min="767" max="767" width="3" customWidth="1"/>
    <col min="769" max="769" width="60.28515625" customWidth="1"/>
    <col min="770" max="770" width="9.28515625" bestFit="1" customWidth="1"/>
    <col min="771" max="771" width="9.28515625" customWidth="1"/>
    <col min="772" max="772" width="10.140625" bestFit="1" customWidth="1"/>
    <col min="773" max="773" width="9.28515625" bestFit="1" customWidth="1"/>
    <col min="774" max="774" width="9.28515625" customWidth="1"/>
    <col min="775" max="776" width="9.28515625" bestFit="1" customWidth="1"/>
    <col min="777" max="777" width="9.28515625" customWidth="1"/>
    <col min="778" max="779" width="9.28515625" bestFit="1" customWidth="1"/>
    <col min="780" max="780" width="9.28515625" customWidth="1"/>
    <col min="781" max="782" width="9.28515625" bestFit="1" customWidth="1"/>
    <col min="783" max="783" width="9.28515625" customWidth="1"/>
    <col min="784" max="785" width="9.28515625" bestFit="1" customWidth="1"/>
    <col min="786" max="786" width="9.28515625" customWidth="1"/>
    <col min="787" max="787" width="10.140625" bestFit="1" customWidth="1"/>
    <col min="789" max="789" width="9.140625" customWidth="1"/>
    <col min="1022" max="1022" width="6.7109375" bestFit="1" customWidth="1"/>
    <col min="1023" max="1023" width="3" customWidth="1"/>
    <col min="1025" max="1025" width="60.28515625" customWidth="1"/>
    <col min="1026" max="1026" width="9.28515625" bestFit="1" customWidth="1"/>
    <col min="1027" max="1027" width="9.28515625" customWidth="1"/>
    <col min="1028" max="1028" width="10.140625" bestFit="1" customWidth="1"/>
    <col min="1029" max="1029" width="9.28515625" bestFit="1" customWidth="1"/>
    <col min="1030" max="1030" width="9.28515625" customWidth="1"/>
    <col min="1031" max="1032" width="9.28515625" bestFit="1" customWidth="1"/>
    <col min="1033" max="1033" width="9.28515625" customWidth="1"/>
    <col min="1034" max="1035" width="9.28515625" bestFit="1" customWidth="1"/>
    <col min="1036" max="1036" width="9.28515625" customWidth="1"/>
    <col min="1037" max="1038" width="9.28515625" bestFit="1" customWidth="1"/>
    <col min="1039" max="1039" width="9.28515625" customWidth="1"/>
    <col min="1040" max="1041" width="9.28515625" bestFit="1" customWidth="1"/>
    <col min="1042" max="1042" width="9.28515625" customWidth="1"/>
    <col min="1043" max="1043" width="10.140625" bestFit="1" customWidth="1"/>
    <col min="1045" max="1045" width="9.140625" customWidth="1"/>
    <col min="1278" max="1278" width="6.7109375" bestFit="1" customWidth="1"/>
    <col min="1279" max="1279" width="3" customWidth="1"/>
    <col min="1281" max="1281" width="60.28515625" customWidth="1"/>
    <col min="1282" max="1282" width="9.28515625" bestFit="1" customWidth="1"/>
    <col min="1283" max="1283" width="9.28515625" customWidth="1"/>
    <col min="1284" max="1284" width="10.140625" bestFit="1" customWidth="1"/>
    <col min="1285" max="1285" width="9.28515625" bestFit="1" customWidth="1"/>
    <col min="1286" max="1286" width="9.28515625" customWidth="1"/>
    <col min="1287" max="1288" width="9.28515625" bestFit="1" customWidth="1"/>
    <col min="1289" max="1289" width="9.28515625" customWidth="1"/>
    <col min="1290" max="1291" width="9.28515625" bestFit="1" customWidth="1"/>
    <col min="1292" max="1292" width="9.28515625" customWidth="1"/>
    <col min="1293" max="1294" width="9.28515625" bestFit="1" customWidth="1"/>
    <col min="1295" max="1295" width="9.28515625" customWidth="1"/>
    <col min="1296" max="1297" width="9.28515625" bestFit="1" customWidth="1"/>
    <col min="1298" max="1298" width="9.28515625" customWidth="1"/>
    <col min="1299" max="1299" width="10.140625" bestFit="1" customWidth="1"/>
    <col min="1301" max="1301" width="9.140625" customWidth="1"/>
    <col min="1534" max="1534" width="6.7109375" bestFit="1" customWidth="1"/>
    <col min="1535" max="1535" width="3" customWidth="1"/>
    <col min="1537" max="1537" width="60.28515625" customWidth="1"/>
    <col min="1538" max="1538" width="9.28515625" bestFit="1" customWidth="1"/>
    <col min="1539" max="1539" width="9.28515625" customWidth="1"/>
    <col min="1540" max="1540" width="10.140625" bestFit="1" customWidth="1"/>
    <col min="1541" max="1541" width="9.28515625" bestFit="1" customWidth="1"/>
    <col min="1542" max="1542" width="9.28515625" customWidth="1"/>
    <col min="1543" max="1544" width="9.28515625" bestFit="1" customWidth="1"/>
    <col min="1545" max="1545" width="9.28515625" customWidth="1"/>
    <col min="1546" max="1547" width="9.28515625" bestFit="1" customWidth="1"/>
    <col min="1548" max="1548" width="9.28515625" customWidth="1"/>
    <col min="1549" max="1550" width="9.28515625" bestFit="1" customWidth="1"/>
    <col min="1551" max="1551" width="9.28515625" customWidth="1"/>
    <col min="1552" max="1553" width="9.28515625" bestFit="1" customWidth="1"/>
    <col min="1554" max="1554" width="9.28515625" customWidth="1"/>
    <col min="1555" max="1555" width="10.140625" bestFit="1" customWidth="1"/>
    <col min="1557" max="1557" width="9.140625" customWidth="1"/>
    <col min="1790" max="1790" width="6.7109375" bestFit="1" customWidth="1"/>
    <col min="1791" max="1791" width="3" customWidth="1"/>
    <col min="1793" max="1793" width="60.28515625" customWidth="1"/>
    <col min="1794" max="1794" width="9.28515625" bestFit="1" customWidth="1"/>
    <col min="1795" max="1795" width="9.28515625" customWidth="1"/>
    <col min="1796" max="1796" width="10.140625" bestFit="1" customWidth="1"/>
    <col min="1797" max="1797" width="9.28515625" bestFit="1" customWidth="1"/>
    <col min="1798" max="1798" width="9.28515625" customWidth="1"/>
    <col min="1799" max="1800" width="9.28515625" bestFit="1" customWidth="1"/>
    <col min="1801" max="1801" width="9.28515625" customWidth="1"/>
    <col min="1802" max="1803" width="9.28515625" bestFit="1" customWidth="1"/>
    <col min="1804" max="1804" width="9.28515625" customWidth="1"/>
    <col min="1805" max="1806" width="9.28515625" bestFit="1" customWidth="1"/>
    <col min="1807" max="1807" width="9.28515625" customWidth="1"/>
    <col min="1808" max="1809" width="9.28515625" bestFit="1" customWidth="1"/>
    <col min="1810" max="1810" width="9.28515625" customWidth="1"/>
    <col min="1811" max="1811" width="10.140625" bestFit="1" customWidth="1"/>
    <col min="1813" max="1813" width="9.140625" customWidth="1"/>
    <col min="2046" max="2046" width="6.7109375" bestFit="1" customWidth="1"/>
    <col min="2047" max="2047" width="3" customWidth="1"/>
    <col min="2049" max="2049" width="60.28515625" customWidth="1"/>
    <col min="2050" max="2050" width="9.28515625" bestFit="1" customWidth="1"/>
    <col min="2051" max="2051" width="9.28515625" customWidth="1"/>
    <col min="2052" max="2052" width="10.140625" bestFit="1" customWidth="1"/>
    <col min="2053" max="2053" width="9.28515625" bestFit="1" customWidth="1"/>
    <col min="2054" max="2054" width="9.28515625" customWidth="1"/>
    <col min="2055" max="2056" width="9.28515625" bestFit="1" customWidth="1"/>
    <col min="2057" max="2057" width="9.28515625" customWidth="1"/>
    <col min="2058" max="2059" width="9.28515625" bestFit="1" customWidth="1"/>
    <col min="2060" max="2060" width="9.28515625" customWidth="1"/>
    <col min="2061" max="2062" width="9.28515625" bestFit="1" customWidth="1"/>
    <col min="2063" max="2063" width="9.28515625" customWidth="1"/>
    <col min="2064" max="2065" width="9.28515625" bestFit="1" customWidth="1"/>
    <col min="2066" max="2066" width="9.28515625" customWidth="1"/>
    <col min="2067" max="2067" width="10.140625" bestFit="1" customWidth="1"/>
    <col min="2069" max="2069" width="9.140625" customWidth="1"/>
    <col min="2302" max="2302" width="6.7109375" bestFit="1" customWidth="1"/>
    <col min="2303" max="2303" width="3" customWidth="1"/>
    <col min="2305" max="2305" width="60.28515625" customWidth="1"/>
    <col min="2306" max="2306" width="9.28515625" bestFit="1" customWidth="1"/>
    <col min="2307" max="2307" width="9.28515625" customWidth="1"/>
    <col min="2308" max="2308" width="10.140625" bestFit="1" customWidth="1"/>
    <col min="2309" max="2309" width="9.28515625" bestFit="1" customWidth="1"/>
    <col min="2310" max="2310" width="9.28515625" customWidth="1"/>
    <col min="2311" max="2312" width="9.28515625" bestFit="1" customWidth="1"/>
    <col min="2313" max="2313" width="9.28515625" customWidth="1"/>
    <col min="2314" max="2315" width="9.28515625" bestFit="1" customWidth="1"/>
    <col min="2316" max="2316" width="9.28515625" customWidth="1"/>
    <col min="2317" max="2318" width="9.28515625" bestFit="1" customWidth="1"/>
    <col min="2319" max="2319" width="9.28515625" customWidth="1"/>
    <col min="2320" max="2321" width="9.28515625" bestFit="1" customWidth="1"/>
    <col min="2322" max="2322" width="9.28515625" customWidth="1"/>
    <col min="2323" max="2323" width="10.140625" bestFit="1" customWidth="1"/>
    <col min="2325" max="2325" width="9.140625" customWidth="1"/>
    <col min="2558" max="2558" width="6.7109375" bestFit="1" customWidth="1"/>
    <col min="2559" max="2559" width="3" customWidth="1"/>
    <col min="2561" max="2561" width="60.28515625" customWidth="1"/>
    <col min="2562" max="2562" width="9.28515625" bestFit="1" customWidth="1"/>
    <col min="2563" max="2563" width="9.28515625" customWidth="1"/>
    <col min="2564" max="2564" width="10.140625" bestFit="1" customWidth="1"/>
    <col min="2565" max="2565" width="9.28515625" bestFit="1" customWidth="1"/>
    <col min="2566" max="2566" width="9.28515625" customWidth="1"/>
    <col min="2567" max="2568" width="9.28515625" bestFit="1" customWidth="1"/>
    <col min="2569" max="2569" width="9.28515625" customWidth="1"/>
    <col min="2570" max="2571" width="9.28515625" bestFit="1" customWidth="1"/>
    <col min="2572" max="2572" width="9.28515625" customWidth="1"/>
    <col min="2573" max="2574" width="9.28515625" bestFit="1" customWidth="1"/>
    <col min="2575" max="2575" width="9.28515625" customWidth="1"/>
    <col min="2576" max="2577" width="9.28515625" bestFit="1" customWidth="1"/>
    <col min="2578" max="2578" width="9.28515625" customWidth="1"/>
    <col min="2579" max="2579" width="10.140625" bestFit="1" customWidth="1"/>
    <col min="2581" max="2581" width="9.140625" customWidth="1"/>
    <col min="2814" max="2814" width="6.7109375" bestFit="1" customWidth="1"/>
    <col min="2815" max="2815" width="3" customWidth="1"/>
    <col min="2817" max="2817" width="60.28515625" customWidth="1"/>
    <col min="2818" max="2818" width="9.28515625" bestFit="1" customWidth="1"/>
    <col min="2819" max="2819" width="9.28515625" customWidth="1"/>
    <col min="2820" max="2820" width="10.140625" bestFit="1" customWidth="1"/>
    <col min="2821" max="2821" width="9.28515625" bestFit="1" customWidth="1"/>
    <col min="2822" max="2822" width="9.28515625" customWidth="1"/>
    <col min="2823" max="2824" width="9.28515625" bestFit="1" customWidth="1"/>
    <col min="2825" max="2825" width="9.28515625" customWidth="1"/>
    <col min="2826" max="2827" width="9.28515625" bestFit="1" customWidth="1"/>
    <col min="2828" max="2828" width="9.28515625" customWidth="1"/>
    <col min="2829" max="2830" width="9.28515625" bestFit="1" customWidth="1"/>
    <col min="2831" max="2831" width="9.28515625" customWidth="1"/>
    <col min="2832" max="2833" width="9.28515625" bestFit="1" customWidth="1"/>
    <col min="2834" max="2834" width="9.28515625" customWidth="1"/>
    <col min="2835" max="2835" width="10.140625" bestFit="1" customWidth="1"/>
    <col min="2837" max="2837" width="9.140625" customWidth="1"/>
    <col min="3070" max="3070" width="6.7109375" bestFit="1" customWidth="1"/>
    <col min="3071" max="3071" width="3" customWidth="1"/>
    <col min="3073" max="3073" width="60.28515625" customWidth="1"/>
    <col min="3074" max="3074" width="9.28515625" bestFit="1" customWidth="1"/>
    <col min="3075" max="3075" width="9.28515625" customWidth="1"/>
    <col min="3076" max="3076" width="10.140625" bestFit="1" customWidth="1"/>
    <col min="3077" max="3077" width="9.28515625" bestFit="1" customWidth="1"/>
    <col min="3078" max="3078" width="9.28515625" customWidth="1"/>
    <col min="3079" max="3080" width="9.28515625" bestFit="1" customWidth="1"/>
    <col min="3081" max="3081" width="9.28515625" customWidth="1"/>
    <col min="3082" max="3083" width="9.28515625" bestFit="1" customWidth="1"/>
    <col min="3084" max="3084" width="9.28515625" customWidth="1"/>
    <col min="3085" max="3086" width="9.28515625" bestFit="1" customWidth="1"/>
    <col min="3087" max="3087" width="9.28515625" customWidth="1"/>
    <col min="3088" max="3089" width="9.28515625" bestFit="1" customWidth="1"/>
    <col min="3090" max="3090" width="9.28515625" customWidth="1"/>
    <col min="3091" max="3091" width="10.140625" bestFit="1" customWidth="1"/>
    <col min="3093" max="3093" width="9.140625" customWidth="1"/>
    <col min="3326" max="3326" width="6.7109375" bestFit="1" customWidth="1"/>
    <col min="3327" max="3327" width="3" customWidth="1"/>
    <col min="3329" max="3329" width="60.28515625" customWidth="1"/>
    <col min="3330" max="3330" width="9.28515625" bestFit="1" customWidth="1"/>
    <col min="3331" max="3331" width="9.28515625" customWidth="1"/>
    <col min="3332" max="3332" width="10.140625" bestFit="1" customWidth="1"/>
    <col min="3333" max="3333" width="9.28515625" bestFit="1" customWidth="1"/>
    <col min="3334" max="3334" width="9.28515625" customWidth="1"/>
    <col min="3335" max="3336" width="9.28515625" bestFit="1" customWidth="1"/>
    <col min="3337" max="3337" width="9.28515625" customWidth="1"/>
    <col min="3338" max="3339" width="9.28515625" bestFit="1" customWidth="1"/>
    <col min="3340" max="3340" width="9.28515625" customWidth="1"/>
    <col min="3341" max="3342" width="9.28515625" bestFit="1" customWidth="1"/>
    <col min="3343" max="3343" width="9.28515625" customWidth="1"/>
    <col min="3344" max="3345" width="9.28515625" bestFit="1" customWidth="1"/>
    <col min="3346" max="3346" width="9.28515625" customWidth="1"/>
    <col min="3347" max="3347" width="10.140625" bestFit="1" customWidth="1"/>
    <col min="3349" max="3349" width="9.140625" customWidth="1"/>
    <col min="3582" max="3582" width="6.7109375" bestFit="1" customWidth="1"/>
    <col min="3583" max="3583" width="3" customWidth="1"/>
    <col min="3585" max="3585" width="60.28515625" customWidth="1"/>
    <col min="3586" max="3586" width="9.28515625" bestFit="1" customWidth="1"/>
    <col min="3587" max="3587" width="9.28515625" customWidth="1"/>
    <col min="3588" max="3588" width="10.140625" bestFit="1" customWidth="1"/>
    <col min="3589" max="3589" width="9.28515625" bestFit="1" customWidth="1"/>
    <col min="3590" max="3590" width="9.28515625" customWidth="1"/>
    <col min="3591" max="3592" width="9.28515625" bestFit="1" customWidth="1"/>
    <col min="3593" max="3593" width="9.28515625" customWidth="1"/>
    <col min="3594" max="3595" width="9.28515625" bestFit="1" customWidth="1"/>
    <col min="3596" max="3596" width="9.28515625" customWidth="1"/>
    <col min="3597" max="3598" width="9.28515625" bestFit="1" customWidth="1"/>
    <col min="3599" max="3599" width="9.28515625" customWidth="1"/>
    <col min="3600" max="3601" width="9.28515625" bestFit="1" customWidth="1"/>
    <col min="3602" max="3602" width="9.28515625" customWidth="1"/>
    <col min="3603" max="3603" width="10.140625" bestFit="1" customWidth="1"/>
    <col min="3605" max="3605" width="9.140625" customWidth="1"/>
    <col min="3838" max="3838" width="6.7109375" bestFit="1" customWidth="1"/>
    <col min="3839" max="3839" width="3" customWidth="1"/>
    <col min="3841" max="3841" width="60.28515625" customWidth="1"/>
    <col min="3842" max="3842" width="9.28515625" bestFit="1" customWidth="1"/>
    <col min="3843" max="3843" width="9.28515625" customWidth="1"/>
    <col min="3844" max="3844" width="10.140625" bestFit="1" customWidth="1"/>
    <col min="3845" max="3845" width="9.28515625" bestFit="1" customWidth="1"/>
    <col min="3846" max="3846" width="9.28515625" customWidth="1"/>
    <col min="3847" max="3848" width="9.28515625" bestFit="1" customWidth="1"/>
    <col min="3849" max="3849" width="9.28515625" customWidth="1"/>
    <col min="3850" max="3851" width="9.28515625" bestFit="1" customWidth="1"/>
    <col min="3852" max="3852" width="9.28515625" customWidth="1"/>
    <col min="3853" max="3854" width="9.28515625" bestFit="1" customWidth="1"/>
    <col min="3855" max="3855" width="9.28515625" customWidth="1"/>
    <col min="3856" max="3857" width="9.28515625" bestFit="1" customWidth="1"/>
    <col min="3858" max="3858" width="9.28515625" customWidth="1"/>
    <col min="3859" max="3859" width="10.140625" bestFit="1" customWidth="1"/>
    <col min="3861" max="3861" width="9.140625" customWidth="1"/>
    <col min="4094" max="4094" width="6.7109375" bestFit="1" customWidth="1"/>
    <col min="4095" max="4095" width="3" customWidth="1"/>
    <col min="4097" max="4097" width="60.28515625" customWidth="1"/>
    <col min="4098" max="4098" width="9.28515625" bestFit="1" customWidth="1"/>
    <col min="4099" max="4099" width="9.28515625" customWidth="1"/>
    <col min="4100" max="4100" width="10.140625" bestFit="1" customWidth="1"/>
    <col min="4101" max="4101" width="9.28515625" bestFit="1" customWidth="1"/>
    <col min="4102" max="4102" width="9.28515625" customWidth="1"/>
    <col min="4103" max="4104" width="9.28515625" bestFit="1" customWidth="1"/>
    <col min="4105" max="4105" width="9.28515625" customWidth="1"/>
    <col min="4106" max="4107" width="9.28515625" bestFit="1" customWidth="1"/>
    <col min="4108" max="4108" width="9.28515625" customWidth="1"/>
    <col min="4109" max="4110" width="9.28515625" bestFit="1" customWidth="1"/>
    <col min="4111" max="4111" width="9.28515625" customWidth="1"/>
    <col min="4112" max="4113" width="9.28515625" bestFit="1" customWidth="1"/>
    <col min="4114" max="4114" width="9.28515625" customWidth="1"/>
    <col min="4115" max="4115" width="10.140625" bestFit="1" customWidth="1"/>
    <col min="4117" max="4117" width="9.140625" customWidth="1"/>
    <col min="4350" max="4350" width="6.7109375" bestFit="1" customWidth="1"/>
    <col min="4351" max="4351" width="3" customWidth="1"/>
    <col min="4353" max="4353" width="60.28515625" customWidth="1"/>
    <col min="4354" max="4354" width="9.28515625" bestFit="1" customWidth="1"/>
    <col min="4355" max="4355" width="9.28515625" customWidth="1"/>
    <col min="4356" max="4356" width="10.140625" bestFit="1" customWidth="1"/>
    <col min="4357" max="4357" width="9.28515625" bestFit="1" customWidth="1"/>
    <col min="4358" max="4358" width="9.28515625" customWidth="1"/>
    <col min="4359" max="4360" width="9.28515625" bestFit="1" customWidth="1"/>
    <col min="4361" max="4361" width="9.28515625" customWidth="1"/>
    <col min="4362" max="4363" width="9.28515625" bestFit="1" customWidth="1"/>
    <col min="4364" max="4364" width="9.28515625" customWidth="1"/>
    <col min="4365" max="4366" width="9.28515625" bestFit="1" customWidth="1"/>
    <col min="4367" max="4367" width="9.28515625" customWidth="1"/>
    <col min="4368" max="4369" width="9.28515625" bestFit="1" customWidth="1"/>
    <col min="4370" max="4370" width="9.28515625" customWidth="1"/>
    <col min="4371" max="4371" width="10.140625" bestFit="1" customWidth="1"/>
    <col min="4373" max="4373" width="9.140625" customWidth="1"/>
    <col min="4606" max="4606" width="6.7109375" bestFit="1" customWidth="1"/>
    <col min="4607" max="4607" width="3" customWidth="1"/>
    <col min="4609" max="4609" width="60.28515625" customWidth="1"/>
    <col min="4610" max="4610" width="9.28515625" bestFit="1" customWidth="1"/>
    <col min="4611" max="4611" width="9.28515625" customWidth="1"/>
    <col min="4612" max="4612" width="10.140625" bestFit="1" customWidth="1"/>
    <col min="4613" max="4613" width="9.28515625" bestFit="1" customWidth="1"/>
    <col min="4614" max="4614" width="9.28515625" customWidth="1"/>
    <col min="4615" max="4616" width="9.28515625" bestFit="1" customWidth="1"/>
    <col min="4617" max="4617" width="9.28515625" customWidth="1"/>
    <col min="4618" max="4619" width="9.28515625" bestFit="1" customWidth="1"/>
    <col min="4620" max="4620" width="9.28515625" customWidth="1"/>
    <col min="4621" max="4622" width="9.28515625" bestFit="1" customWidth="1"/>
    <col min="4623" max="4623" width="9.28515625" customWidth="1"/>
    <col min="4624" max="4625" width="9.28515625" bestFit="1" customWidth="1"/>
    <col min="4626" max="4626" width="9.28515625" customWidth="1"/>
    <col min="4627" max="4627" width="10.140625" bestFit="1" customWidth="1"/>
    <col min="4629" max="4629" width="9.140625" customWidth="1"/>
    <col min="4862" max="4862" width="6.7109375" bestFit="1" customWidth="1"/>
    <col min="4863" max="4863" width="3" customWidth="1"/>
    <col min="4865" max="4865" width="60.28515625" customWidth="1"/>
    <col min="4866" max="4866" width="9.28515625" bestFit="1" customWidth="1"/>
    <col min="4867" max="4867" width="9.28515625" customWidth="1"/>
    <col min="4868" max="4868" width="10.140625" bestFit="1" customWidth="1"/>
    <col min="4869" max="4869" width="9.28515625" bestFit="1" customWidth="1"/>
    <col min="4870" max="4870" width="9.28515625" customWidth="1"/>
    <col min="4871" max="4872" width="9.28515625" bestFit="1" customWidth="1"/>
    <col min="4873" max="4873" width="9.28515625" customWidth="1"/>
    <col min="4874" max="4875" width="9.28515625" bestFit="1" customWidth="1"/>
    <col min="4876" max="4876" width="9.28515625" customWidth="1"/>
    <col min="4877" max="4878" width="9.28515625" bestFit="1" customWidth="1"/>
    <col min="4879" max="4879" width="9.28515625" customWidth="1"/>
    <col min="4880" max="4881" width="9.28515625" bestFit="1" customWidth="1"/>
    <col min="4882" max="4882" width="9.28515625" customWidth="1"/>
    <col min="4883" max="4883" width="10.140625" bestFit="1" customWidth="1"/>
    <col min="4885" max="4885" width="9.140625" customWidth="1"/>
    <col min="5118" max="5118" width="6.7109375" bestFit="1" customWidth="1"/>
    <col min="5119" max="5119" width="3" customWidth="1"/>
    <col min="5121" max="5121" width="60.28515625" customWidth="1"/>
    <col min="5122" max="5122" width="9.28515625" bestFit="1" customWidth="1"/>
    <col min="5123" max="5123" width="9.28515625" customWidth="1"/>
    <col min="5124" max="5124" width="10.140625" bestFit="1" customWidth="1"/>
    <col min="5125" max="5125" width="9.28515625" bestFit="1" customWidth="1"/>
    <col min="5126" max="5126" width="9.28515625" customWidth="1"/>
    <col min="5127" max="5128" width="9.28515625" bestFit="1" customWidth="1"/>
    <col min="5129" max="5129" width="9.28515625" customWidth="1"/>
    <col min="5130" max="5131" width="9.28515625" bestFit="1" customWidth="1"/>
    <col min="5132" max="5132" width="9.28515625" customWidth="1"/>
    <col min="5133" max="5134" width="9.28515625" bestFit="1" customWidth="1"/>
    <col min="5135" max="5135" width="9.28515625" customWidth="1"/>
    <col min="5136" max="5137" width="9.28515625" bestFit="1" customWidth="1"/>
    <col min="5138" max="5138" width="9.28515625" customWidth="1"/>
    <col min="5139" max="5139" width="10.140625" bestFit="1" customWidth="1"/>
    <col min="5141" max="5141" width="9.140625" customWidth="1"/>
    <col min="5374" max="5374" width="6.7109375" bestFit="1" customWidth="1"/>
    <col min="5375" max="5375" width="3" customWidth="1"/>
    <col min="5377" max="5377" width="60.28515625" customWidth="1"/>
    <col min="5378" max="5378" width="9.28515625" bestFit="1" customWidth="1"/>
    <col min="5379" max="5379" width="9.28515625" customWidth="1"/>
    <col min="5380" max="5380" width="10.140625" bestFit="1" customWidth="1"/>
    <col min="5381" max="5381" width="9.28515625" bestFit="1" customWidth="1"/>
    <col min="5382" max="5382" width="9.28515625" customWidth="1"/>
    <col min="5383" max="5384" width="9.28515625" bestFit="1" customWidth="1"/>
    <col min="5385" max="5385" width="9.28515625" customWidth="1"/>
    <col min="5386" max="5387" width="9.28515625" bestFit="1" customWidth="1"/>
    <col min="5388" max="5388" width="9.28515625" customWidth="1"/>
    <col min="5389" max="5390" width="9.28515625" bestFit="1" customWidth="1"/>
    <col min="5391" max="5391" width="9.28515625" customWidth="1"/>
    <col min="5392" max="5393" width="9.28515625" bestFit="1" customWidth="1"/>
    <col min="5394" max="5394" width="9.28515625" customWidth="1"/>
    <col min="5395" max="5395" width="10.140625" bestFit="1" customWidth="1"/>
    <col min="5397" max="5397" width="9.140625" customWidth="1"/>
    <col min="5630" max="5630" width="6.7109375" bestFit="1" customWidth="1"/>
    <col min="5631" max="5631" width="3" customWidth="1"/>
    <col min="5633" max="5633" width="60.28515625" customWidth="1"/>
    <col min="5634" max="5634" width="9.28515625" bestFit="1" customWidth="1"/>
    <col min="5635" max="5635" width="9.28515625" customWidth="1"/>
    <col min="5636" max="5636" width="10.140625" bestFit="1" customWidth="1"/>
    <col min="5637" max="5637" width="9.28515625" bestFit="1" customWidth="1"/>
    <col min="5638" max="5638" width="9.28515625" customWidth="1"/>
    <col min="5639" max="5640" width="9.28515625" bestFit="1" customWidth="1"/>
    <col min="5641" max="5641" width="9.28515625" customWidth="1"/>
    <col min="5642" max="5643" width="9.28515625" bestFit="1" customWidth="1"/>
    <col min="5644" max="5644" width="9.28515625" customWidth="1"/>
    <col min="5645" max="5646" width="9.28515625" bestFit="1" customWidth="1"/>
    <col min="5647" max="5647" width="9.28515625" customWidth="1"/>
    <col min="5648" max="5649" width="9.28515625" bestFit="1" customWidth="1"/>
    <col min="5650" max="5650" width="9.28515625" customWidth="1"/>
    <col min="5651" max="5651" width="10.140625" bestFit="1" customWidth="1"/>
    <col min="5653" max="5653" width="9.140625" customWidth="1"/>
    <col min="5886" max="5886" width="6.7109375" bestFit="1" customWidth="1"/>
    <col min="5887" max="5887" width="3" customWidth="1"/>
    <col min="5889" max="5889" width="60.28515625" customWidth="1"/>
    <col min="5890" max="5890" width="9.28515625" bestFit="1" customWidth="1"/>
    <col min="5891" max="5891" width="9.28515625" customWidth="1"/>
    <col min="5892" max="5892" width="10.140625" bestFit="1" customWidth="1"/>
    <col min="5893" max="5893" width="9.28515625" bestFit="1" customWidth="1"/>
    <col min="5894" max="5894" width="9.28515625" customWidth="1"/>
    <col min="5895" max="5896" width="9.28515625" bestFit="1" customWidth="1"/>
    <col min="5897" max="5897" width="9.28515625" customWidth="1"/>
    <col min="5898" max="5899" width="9.28515625" bestFit="1" customWidth="1"/>
    <col min="5900" max="5900" width="9.28515625" customWidth="1"/>
    <col min="5901" max="5902" width="9.28515625" bestFit="1" customWidth="1"/>
    <col min="5903" max="5903" width="9.28515625" customWidth="1"/>
    <col min="5904" max="5905" width="9.28515625" bestFit="1" customWidth="1"/>
    <col min="5906" max="5906" width="9.28515625" customWidth="1"/>
    <col min="5907" max="5907" width="10.140625" bestFit="1" customWidth="1"/>
    <col min="5909" max="5909" width="9.140625" customWidth="1"/>
    <col min="6142" max="6142" width="6.7109375" bestFit="1" customWidth="1"/>
    <col min="6143" max="6143" width="3" customWidth="1"/>
    <col min="6145" max="6145" width="60.28515625" customWidth="1"/>
    <col min="6146" max="6146" width="9.28515625" bestFit="1" customWidth="1"/>
    <col min="6147" max="6147" width="9.28515625" customWidth="1"/>
    <col min="6148" max="6148" width="10.140625" bestFit="1" customWidth="1"/>
    <col min="6149" max="6149" width="9.28515625" bestFit="1" customWidth="1"/>
    <col min="6150" max="6150" width="9.28515625" customWidth="1"/>
    <col min="6151" max="6152" width="9.28515625" bestFit="1" customWidth="1"/>
    <col min="6153" max="6153" width="9.28515625" customWidth="1"/>
    <col min="6154" max="6155" width="9.28515625" bestFit="1" customWidth="1"/>
    <col min="6156" max="6156" width="9.28515625" customWidth="1"/>
    <col min="6157" max="6158" width="9.28515625" bestFit="1" customWidth="1"/>
    <col min="6159" max="6159" width="9.28515625" customWidth="1"/>
    <col min="6160" max="6161" width="9.28515625" bestFit="1" customWidth="1"/>
    <col min="6162" max="6162" width="9.28515625" customWidth="1"/>
    <col min="6163" max="6163" width="10.140625" bestFit="1" customWidth="1"/>
    <col min="6165" max="6165" width="9.140625" customWidth="1"/>
    <col min="6398" max="6398" width="6.7109375" bestFit="1" customWidth="1"/>
    <col min="6399" max="6399" width="3" customWidth="1"/>
    <col min="6401" max="6401" width="60.28515625" customWidth="1"/>
    <col min="6402" max="6402" width="9.28515625" bestFit="1" customWidth="1"/>
    <col min="6403" max="6403" width="9.28515625" customWidth="1"/>
    <col min="6404" max="6404" width="10.140625" bestFit="1" customWidth="1"/>
    <col min="6405" max="6405" width="9.28515625" bestFit="1" customWidth="1"/>
    <col min="6406" max="6406" width="9.28515625" customWidth="1"/>
    <col min="6407" max="6408" width="9.28515625" bestFit="1" customWidth="1"/>
    <col min="6409" max="6409" width="9.28515625" customWidth="1"/>
    <col min="6410" max="6411" width="9.28515625" bestFit="1" customWidth="1"/>
    <col min="6412" max="6412" width="9.28515625" customWidth="1"/>
    <col min="6413" max="6414" width="9.28515625" bestFit="1" customWidth="1"/>
    <col min="6415" max="6415" width="9.28515625" customWidth="1"/>
    <col min="6416" max="6417" width="9.28515625" bestFit="1" customWidth="1"/>
    <col min="6418" max="6418" width="9.28515625" customWidth="1"/>
    <col min="6419" max="6419" width="10.140625" bestFit="1" customWidth="1"/>
    <col min="6421" max="6421" width="9.140625" customWidth="1"/>
    <col min="6654" max="6654" width="6.7109375" bestFit="1" customWidth="1"/>
    <col min="6655" max="6655" width="3" customWidth="1"/>
    <col min="6657" max="6657" width="60.28515625" customWidth="1"/>
    <col min="6658" max="6658" width="9.28515625" bestFit="1" customWidth="1"/>
    <col min="6659" max="6659" width="9.28515625" customWidth="1"/>
    <col min="6660" max="6660" width="10.140625" bestFit="1" customWidth="1"/>
    <col min="6661" max="6661" width="9.28515625" bestFit="1" customWidth="1"/>
    <col min="6662" max="6662" width="9.28515625" customWidth="1"/>
    <col min="6663" max="6664" width="9.28515625" bestFit="1" customWidth="1"/>
    <col min="6665" max="6665" width="9.28515625" customWidth="1"/>
    <col min="6666" max="6667" width="9.28515625" bestFit="1" customWidth="1"/>
    <col min="6668" max="6668" width="9.28515625" customWidth="1"/>
    <col min="6669" max="6670" width="9.28515625" bestFit="1" customWidth="1"/>
    <col min="6671" max="6671" width="9.28515625" customWidth="1"/>
    <col min="6672" max="6673" width="9.28515625" bestFit="1" customWidth="1"/>
    <col min="6674" max="6674" width="9.28515625" customWidth="1"/>
    <col min="6675" max="6675" width="10.140625" bestFit="1" customWidth="1"/>
    <col min="6677" max="6677" width="9.140625" customWidth="1"/>
    <col min="6910" max="6910" width="6.7109375" bestFit="1" customWidth="1"/>
    <col min="6911" max="6911" width="3" customWidth="1"/>
    <col min="6913" max="6913" width="60.28515625" customWidth="1"/>
    <col min="6914" max="6914" width="9.28515625" bestFit="1" customWidth="1"/>
    <col min="6915" max="6915" width="9.28515625" customWidth="1"/>
    <col min="6916" max="6916" width="10.140625" bestFit="1" customWidth="1"/>
    <col min="6917" max="6917" width="9.28515625" bestFit="1" customWidth="1"/>
    <col min="6918" max="6918" width="9.28515625" customWidth="1"/>
    <col min="6919" max="6920" width="9.28515625" bestFit="1" customWidth="1"/>
    <col min="6921" max="6921" width="9.28515625" customWidth="1"/>
    <col min="6922" max="6923" width="9.28515625" bestFit="1" customWidth="1"/>
    <col min="6924" max="6924" width="9.28515625" customWidth="1"/>
    <col min="6925" max="6926" width="9.28515625" bestFit="1" customWidth="1"/>
    <col min="6927" max="6927" width="9.28515625" customWidth="1"/>
    <col min="6928" max="6929" width="9.28515625" bestFit="1" customWidth="1"/>
    <col min="6930" max="6930" width="9.28515625" customWidth="1"/>
    <col min="6931" max="6931" width="10.140625" bestFit="1" customWidth="1"/>
    <col min="6933" max="6933" width="9.140625" customWidth="1"/>
    <col min="7166" max="7166" width="6.7109375" bestFit="1" customWidth="1"/>
    <col min="7167" max="7167" width="3" customWidth="1"/>
    <col min="7169" max="7169" width="60.28515625" customWidth="1"/>
    <col min="7170" max="7170" width="9.28515625" bestFit="1" customWidth="1"/>
    <col min="7171" max="7171" width="9.28515625" customWidth="1"/>
    <col min="7172" max="7172" width="10.140625" bestFit="1" customWidth="1"/>
    <col min="7173" max="7173" width="9.28515625" bestFit="1" customWidth="1"/>
    <col min="7174" max="7174" width="9.28515625" customWidth="1"/>
    <col min="7175" max="7176" width="9.28515625" bestFit="1" customWidth="1"/>
    <col min="7177" max="7177" width="9.28515625" customWidth="1"/>
    <col min="7178" max="7179" width="9.28515625" bestFit="1" customWidth="1"/>
    <col min="7180" max="7180" width="9.28515625" customWidth="1"/>
    <col min="7181" max="7182" width="9.28515625" bestFit="1" customWidth="1"/>
    <col min="7183" max="7183" width="9.28515625" customWidth="1"/>
    <col min="7184" max="7185" width="9.28515625" bestFit="1" customWidth="1"/>
    <col min="7186" max="7186" width="9.28515625" customWidth="1"/>
    <col min="7187" max="7187" width="10.140625" bestFit="1" customWidth="1"/>
    <col min="7189" max="7189" width="9.140625" customWidth="1"/>
    <col min="7422" max="7422" width="6.7109375" bestFit="1" customWidth="1"/>
    <col min="7423" max="7423" width="3" customWidth="1"/>
    <col min="7425" max="7425" width="60.28515625" customWidth="1"/>
    <col min="7426" max="7426" width="9.28515625" bestFit="1" customWidth="1"/>
    <col min="7427" max="7427" width="9.28515625" customWidth="1"/>
    <col min="7428" max="7428" width="10.140625" bestFit="1" customWidth="1"/>
    <col min="7429" max="7429" width="9.28515625" bestFit="1" customWidth="1"/>
    <col min="7430" max="7430" width="9.28515625" customWidth="1"/>
    <col min="7431" max="7432" width="9.28515625" bestFit="1" customWidth="1"/>
    <col min="7433" max="7433" width="9.28515625" customWidth="1"/>
    <col min="7434" max="7435" width="9.28515625" bestFit="1" customWidth="1"/>
    <col min="7436" max="7436" width="9.28515625" customWidth="1"/>
    <col min="7437" max="7438" width="9.28515625" bestFit="1" customWidth="1"/>
    <col min="7439" max="7439" width="9.28515625" customWidth="1"/>
    <col min="7440" max="7441" width="9.28515625" bestFit="1" customWidth="1"/>
    <col min="7442" max="7442" width="9.28515625" customWidth="1"/>
    <col min="7443" max="7443" width="10.140625" bestFit="1" customWidth="1"/>
    <col min="7445" max="7445" width="9.140625" customWidth="1"/>
    <col min="7678" max="7678" width="6.7109375" bestFit="1" customWidth="1"/>
    <col min="7679" max="7679" width="3" customWidth="1"/>
    <col min="7681" max="7681" width="60.28515625" customWidth="1"/>
    <col min="7682" max="7682" width="9.28515625" bestFit="1" customWidth="1"/>
    <col min="7683" max="7683" width="9.28515625" customWidth="1"/>
    <col min="7684" max="7684" width="10.140625" bestFit="1" customWidth="1"/>
    <col min="7685" max="7685" width="9.28515625" bestFit="1" customWidth="1"/>
    <col min="7686" max="7686" width="9.28515625" customWidth="1"/>
    <col min="7687" max="7688" width="9.28515625" bestFit="1" customWidth="1"/>
    <col min="7689" max="7689" width="9.28515625" customWidth="1"/>
    <col min="7690" max="7691" width="9.28515625" bestFit="1" customWidth="1"/>
    <col min="7692" max="7692" width="9.28515625" customWidth="1"/>
    <col min="7693" max="7694" width="9.28515625" bestFit="1" customWidth="1"/>
    <col min="7695" max="7695" width="9.28515625" customWidth="1"/>
    <col min="7696" max="7697" width="9.28515625" bestFit="1" customWidth="1"/>
    <col min="7698" max="7698" width="9.28515625" customWidth="1"/>
    <col min="7699" max="7699" width="10.140625" bestFit="1" customWidth="1"/>
    <col min="7701" max="7701" width="9.140625" customWidth="1"/>
    <col min="7934" max="7934" width="6.7109375" bestFit="1" customWidth="1"/>
    <col min="7935" max="7935" width="3" customWidth="1"/>
    <col min="7937" max="7937" width="60.28515625" customWidth="1"/>
    <col min="7938" max="7938" width="9.28515625" bestFit="1" customWidth="1"/>
    <col min="7939" max="7939" width="9.28515625" customWidth="1"/>
    <col min="7940" max="7940" width="10.140625" bestFit="1" customWidth="1"/>
    <col min="7941" max="7941" width="9.28515625" bestFit="1" customWidth="1"/>
    <col min="7942" max="7942" width="9.28515625" customWidth="1"/>
    <col min="7943" max="7944" width="9.28515625" bestFit="1" customWidth="1"/>
    <col min="7945" max="7945" width="9.28515625" customWidth="1"/>
    <col min="7946" max="7947" width="9.28515625" bestFit="1" customWidth="1"/>
    <col min="7948" max="7948" width="9.28515625" customWidth="1"/>
    <col min="7949" max="7950" width="9.28515625" bestFit="1" customWidth="1"/>
    <col min="7951" max="7951" width="9.28515625" customWidth="1"/>
    <col min="7952" max="7953" width="9.28515625" bestFit="1" customWidth="1"/>
    <col min="7954" max="7954" width="9.28515625" customWidth="1"/>
    <col min="7955" max="7955" width="10.140625" bestFit="1" customWidth="1"/>
    <col min="7957" max="7957" width="9.140625" customWidth="1"/>
    <col min="8190" max="8190" width="6.7109375" bestFit="1" customWidth="1"/>
    <col min="8191" max="8191" width="3" customWidth="1"/>
    <col min="8193" max="8193" width="60.28515625" customWidth="1"/>
    <col min="8194" max="8194" width="9.28515625" bestFit="1" customWidth="1"/>
    <col min="8195" max="8195" width="9.28515625" customWidth="1"/>
    <col min="8196" max="8196" width="10.140625" bestFit="1" customWidth="1"/>
    <col min="8197" max="8197" width="9.28515625" bestFit="1" customWidth="1"/>
    <col min="8198" max="8198" width="9.28515625" customWidth="1"/>
    <col min="8199" max="8200" width="9.28515625" bestFit="1" customWidth="1"/>
    <col min="8201" max="8201" width="9.28515625" customWidth="1"/>
    <col min="8202" max="8203" width="9.28515625" bestFit="1" customWidth="1"/>
    <col min="8204" max="8204" width="9.28515625" customWidth="1"/>
    <col min="8205" max="8206" width="9.28515625" bestFit="1" customWidth="1"/>
    <col min="8207" max="8207" width="9.28515625" customWidth="1"/>
    <col min="8208" max="8209" width="9.28515625" bestFit="1" customWidth="1"/>
    <col min="8210" max="8210" width="9.28515625" customWidth="1"/>
    <col min="8211" max="8211" width="10.140625" bestFit="1" customWidth="1"/>
    <col min="8213" max="8213" width="9.140625" customWidth="1"/>
    <col min="8446" max="8446" width="6.7109375" bestFit="1" customWidth="1"/>
    <col min="8447" max="8447" width="3" customWidth="1"/>
    <col min="8449" max="8449" width="60.28515625" customWidth="1"/>
    <col min="8450" max="8450" width="9.28515625" bestFit="1" customWidth="1"/>
    <col min="8451" max="8451" width="9.28515625" customWidth="1"/>
    <col min="8452" max="8452" width="10.140625" bestFit="1" customWidth="1"/>
    <col min="8453" max="8453" width="9.28515625" bestFit="1" customWidth="1"/>
    <col min="8454" max="8454" width="9.28515625" customWidth="1"/>
    <col min="8455" max="8456" width="9.28515625" bestFit="1" customWidth="1"/>
    <col min="8457" max="8457" width="9.28515625" customWidth="1"/>
    <col min="8458" max="8459" width="9.28515625" bestFit="1" customWidth="1"/>
    <col min="8460" max="8460" width="9.28515625" customWidth="1"/>
    <col min="8461" max="8462" width="9.28515625" bestFit="1" customWidth="1"/>
    <col min="8463" max="8463" width="9.28515625" customWidth="1"/>
    <col min="8464" max="8465" width="9.28515625" bestFit="1" customWidth="1"/>
    <col min="8466" max="8466" width="9.28515625" customWidth="1"/>
    <col min="8467" max="8467" width="10.140625" bestFit="1" customWidth="1"/>
    <col min="8469" max="8469" width="9.140625" customWidth="1"/>
    <col min="8702" max="8702" width="6.7109375" bestFit="1" customWidth="1"/>
    <col min="8703" max="8703" width="3" customWidth="1"/>
    <col min="8705" max="8705" width="60.28515625" customWidth="1"/>
    <col min="8706" max="8706" width="9.28515625" bestFit="1" customWidth="1"/>
    <col min="8707" max="8707" width="9.28515625" customWidth="1"/>
    <col min="8708" max="8708" width="10.140625" bestFit="1" customWidth="1"/>
    <col min="8709" max="8709" width="9.28515625" bestFit="1" customWidth="1"/>
    <col min="8710" max="8710" width="9.28515625" customWidth="1"/>
    <col min="8711" max="8712" width="9.28515625" bestFit="1" customWidth="1"/>
    <col min="8713" max="8713" width="9.28515625" customWidth="1"/>
    <col min="8714" max="8715" width="9.28515625" bestFit="1" customWidth="1"/>
    <col min="8716" max="8716" width="9.28515625" customWidth="1"/>
    <col min="8717" max="8718" width="9.28515625" bestFit="1" customWidth="1"/>
    <col min="8719" max="8719" width="9.28515625" customWidth="1"/>
    <col min="8720" max="8721" width="9.28515625" bestFit="1" customWidth="1"/>
    <col min="8722" max="8722" width="9.28515625" customWidth="1"/>
    <col min="8723" max="8723" width="10.140625" bestFit="1" customWidth="1"/>
    <col min="8725" max="8725" width="9.140625" customWidth="1"/>
    <col min="8958" max="8958" width="6.7109375" bestFit="1" customWidth="1"/>
    <col min="8959" max="8959" width="3" customWidth="1"/>
    <col min="8961" max="8961" width="60.28515625" customWidth="1"/>
    <col min="8962" max="8962" width="9.28515625" bestFit="1" customWidth="1"/>
    <col min="8963" max="8963" width="9.28515625" customWidth="1"/>
    <col min="8964" max="8964" width="10.140625" bestFit="1" customWidth="1"/>
    <col min="8965" max="8965" width="9.28515625" bestFit="1" customWidth="1"/>
    <col min="8966" max="8966" width="9.28515625" customWidth="1"/>
    <col min="8967" max="8968" width="9.28515625" bestFit="1" customWidth="1"/>
    <col min="8969" max="8969" width="9.28515625" customWidth="1"/>
    <col min="8970" max="8971" width="9.28515625" bestFit="1" customWidth="1"/>
    <col min="8972" max="8972" width="9.28515625" customWidth="1"/>
    <col min="8973" max="8974" width="9.28515625" bestFit="1" customWidth="1"/>
    <col min="8975" max="8975" width="9.28515625" customWidth="1"/>
    <col min="8976" max="8977" width="9.28515625" bestFit="1" customWidth="1"/>
    <col min="8978" max="8978" width="9.28515625" customWidth="1"/>
    <col min="8979" max="8979" width="10.140625" bestFit="1" customWidth="1"/>
    <col min="8981" max="8981" width="9.140625" customWidth="1"/>
    <col min="9214" max="9214" width="6.7109375" bestFit="1" customWidth="1"/>
    <col min="9215" max="9215" width="3" customWidth="1"/>
    <col min="9217" max="9217" width="60.28515625" customWidth="1"/>
    <col min="9218" max="9218" width="9.28515625" bestFit="1" customWidth="1"/>
    <col min="9219" max="9219" width="9.28515625" customWidth="1"/>
    <col min="9220" max="9220" width="10.140625" bestFit="1" customWidth="1"/>
    <col min="9221" max="9221" width="9.28515625" bestFit="1" customWidth="1"/>
    <col min="9222" max="9222" width="9.28515625" customWidth="1"/>
    <col min="9223" max="9224" width="9.28515625" bestFit="1" customWidth="1"/>
    <col min="9225" max="9225" width="9.28515625" customWidth="1"/>
    <col min="9226" max="9227" width="9.28515625" bestFit="1" customWidth="1"/>
    <col min="9228" max="9228" width="9.28515625" customWidth="1"/>
    <col min="9229" max="9230" width="9.28515625" bestFit="1" customWidth="1"/>
    <col min="9231" max="9231" width="9.28515625" customWidth="1"/>
    <col min="9232" max="9233" width="9.28515625" bestFit="1" customWidth="1"/>
    <col min="9234" max="9234" width="9.28515625" customWidth="1"/>
    <col min="9235" max="9235" width="10.140625" bestFit="1" customWidth="1"/>
    <col min="9237" max="9237" width="9.140625" customWidth="1"/>
    <col min="9470" max="9470" width="6.7109375" bestFit="1" customWidth="1"/>
    <col min="9471" max="9471" width="3" customWidth="1"/>
    <col min="9473" max="9473" width="60.28515625" customWidth="1"/>
    <col min="9474" max="9474" width="9.28515625" bestFit="1" customWidth="1"/>
    <col min="9475" max="9475" width="9.28515625" customWidth="1"/>
    <col min="9476" max="9476" width="10.140625" bestFit="1" customWidth="1"/>
    <col min="9477" max="9477" width="9.28515625" bestFit="1" customWidth="1"/>
    <col min="9478" max="9478" width="9.28515625" customWidth="1"/>
    <col min="9479" max="9480" width="9.28515625" bestFit="1" customWidth="1"/>
    <col min="9481" max="9481" width="9.28515625" customWidth="1"/>
    <col min="9482" max="9483" width="9.28515625" bestFit="1" customWidth="1"/>
    <col min="9484" max="9484" width="9.28515625" customWidth="1"/>
    <col min="9485" max="9486" width="9.28515625" bestFit="1" customWidth="1"/>
    <col min="9487" max="9487" width="9.28515625" customWidth="1"/>
    <col min="9488" max="9489" width="9.28515625" bestFit="1" customWidth="1"/>
    <col min="9490" max="9490" width="9.28515625" customWidth="1"/>
    <col min="9491" max="9491" width="10.140625" bestFit="1" customWidth="1"/>
    <col min="9493" max="9493" width="9.140625" customWidth="1"/>
    <col min="9726" max="9726" width="6.7109375" bestFit="1" customWidth="1"/>
    <col min="9727" max="9727" width="3" customWidth="1"/>
    <col min="9729" max="9729" width="60.28515625" customWidth="1"/>
    <col min="9730" max="9730" width="9.28515625" bestFit="1" customWidth="1"/>
    <col min="9731" max="9731" width="9.28515625" customWidth="1"/>
    <col min="9732" max="9732" width="10.140625" bestFit="1" customWidth="1"/>
    <col min="9733" max="9733" width="9.28515625" bestFit="1" customWidth="1"/>
    <col min="9734" max="9734" width="9.28515625" customWidth="1"/>
    <col min="9735" max="9736" width="9.28515625" bestFit="1" customWidth="1"/>
    <col min="9737" max="9737" width="9.28515625" customWidth="1"/>
    <col min="9738" max="9739" width="9.28515625" bestFit="1" customWidth="1"/>
    <col min="9740" max="9740" width="9.28515625" customWidth="1"/>
    <col min="9741" max="9742" width="9.28515625" bestFit="1" customWidth="1"/>
    <col min="9743" max="9743" width="9.28515625" customWidth="1"/>
    <col min="9744" max="9745" width="9.28515625" bestFit="1" customWidth="1"/>
    <col min="9746" max="9746" width="9.28515625" customWidth="1"/>
    <col min="9747" max="9747" width="10.140625" bestFit="1" customWidth="1"/>
    <col min="9749" max="9749" width="9.140625" customWidth="1"/>
    <col min="9982" max="9982" width="6.7109375" bestFit="1" customWidth="1"/>
    <col min="9983" max="9983" width="3" customWidth="1"/>
    <col min="9985" max="9985" width="60.28515625" customWidth="1"/>
    <col min="9986" max="9986" width="9.28515625" bestFit="1" customWidth="1"/>
    <col min="9987" max="9987" width="9.28515625" customWidth="1"/>
    <col min="9988" max="9988" width="10.140625" bestFit="1" customWidth="1"/>
    <col min="9989" max="9989" width="9.28515625" bestFit="1" customWidth="1"/>
    <col min="9990" max="9990" width="9.28515625" customWidth="1"/>
    <col min="9991" max="9992" width="9.28515625" bestFit="1" customWidth="1"/>
    <col min="9993" max="9993" width="9.28515625" customWidth="1"/>
    <col min="9994" max="9995" width="9.28515625" bestFit="1" customWidth="1"/>
    <col min="9996" max="9996" width="9.28515625" customWidth="1"/>
    <col min="9997" max="9998" width="9.28515625" bestFit="1" customWidth="1"/>
    <col min="9999" max="9999" width="9.28515625" customWidth="1"/>
    <col min="10000" max="10001" width="9.28515625" bestFit="1" customWidth="1"/>
    <col min="10002" max="10002" width="9.28515625" customWidth="1"/>
    <col min="10003" max="10003" width="10.140625" bestFit="1" customWidth="1"/>
    <col min="10005" max="10005" width="9.140625" customWidth="1"/>
    <col min="10238" max="10238" width="6.7109375" bestFit="1" customWidth="1"/>
    <col min="10239" max="10239" width="3" customWidth="1"/>
    <col min="10241" max="10241" width="60.28515625" customWidth="1"/>
    <col min="10242" max="10242" width="9.28515625" bestFit="1" customWidth="1"/>
    <col min="10243" max="10243" width="9.28515625" customWidth="1"/>
    <col min="10244" max="10244" width="10.140625" bestFit="1" customWidth="1"/>
    <col min="10245" max="10245" width="9.28515625" bestFit="1" customWidth="1"/>
    <col min="10246" max="10246" width="9.28515625" customWidth="1"/>
    <col min="10247" max="10248" width="9.28515625" bestFit="1" customWidth="1"/>
    <col min="10249" max="10249" width="9.28515625" customWidth="1"/>
    <col min="10250" max="10251" width="9.28515625" bestFit="1" customWidth="1"/>
    <col min="10252" max="10252" width="9.28515625" customWidth="1"/>
    <col min="10253" max="10254" width="9.28515625" bestFit="1" customWidth="1"/>
    <col min="10255" max="10255" width="9.28515625" customWidth="1"/>
    <col min="10256" max="10257" width="9.28515625" bestFit="1" customWidth="1"/>
    <col min="10258" max="10258" width="9.28515625" customWidth="1"/>
    <col min="10259" max="10259" width="10.140625" bestFit="1" customWidth="1"/>
    <col min="10261" max="10261" width="9.140625" customWidth="1"/>
    <col min="10494" max="10494" width="6.7109375" bestFit="1" customWidth="1"/>
    <col min="10495" max="10495" width="3" customWidth="1"/>
    <col min="10497" max="10497" width="60.28515625" customWidth="1"/>
    <col min="10498" max="10498" width="9.28515625" bestFit="1" customWidth="1"/>
    <col min="10499" max="10499" width="9.28515625" customWidth="1"/>
    <col min="10500" max="10500" width="10.140625" bestFit="1" customWidth="1"/>
    <col min="10501" max="10501" width="9.28515625" bestFit="1" customWidth="1"/>
    <col min="10502" max="10502" width="9.28515625" customWidth="1"/>
    <col min="10503" max="10504" width="9.28515625" bestFit="1" customWidth="1"/>
    <col min="10505" max="10505" width="9.28515625" customWidth="1"/>
    <col min="10506" max="10507" width="9.28515625" bestFit="1" customWidth="1"/>
    <col min="10508" max="10508" width="9.28515625" customWidth="1"/>
    <col min="10509" max="10510" width="9.28515625" bestFit="1" customWidth="1"/>
    <col min="10511" max="10511" width="9.28515625" customWidth="1"/>
    <col min="10512" max="10513" width="9.28515625" bestFit="1" customWidth="1"/>
    <col min="10514" max="10514" width="9.28515625" customWidth="1"/>
    <col min="10515" max="10515" width="10.140625" bestFit="1" customWidth="1"/>
    <col min="10517" max="10517" width="9.140625" customWidth="1"/>
    <col min="10750" max="10750" width="6.7109375" bestFit="1" customWidth="1"/>
    <col min="10751" max="10751" width="3" customWidth="1"/>
    <col min="10753" max="10753" width="60.28515625" customWidth="1"/>
    <col min="10754" max="10754" width="9.28515625" bestFit="1" customWidth="1"/>
    <col min="10755" max="10755" width="9.28515625" customWidth="1"/>
    <col min="10756" max="10756" width="10.140625" bestFit="1" customWidth="1"/>
    <col min="10757" max="10757" width="9.28515625" bestFit="1" customWidth="1"/>
    <col min="10758" max="10758" width="9.28515625" customWidth="1"/>
    <col min="10759" max="10760" width="9.28515625" bestFit="1" customWidth="1"/>
    <col min="10761" max="10761" width="9.28515625" customWidth="1"/>
    <col min="10762" max="10763" width="9.28515625" bestFit="1" customWidth="1"/>
    <col min="10764" max="10764" width="9.28515625" customWidth="1"/>
    <col min="10765" max="10766" width="9.28515625" bestFit="1" customWidth="1"/>
    <col min="10767" max="10767" width="9.28515625" customWidth="1"/>
    <col min="10768" max="10769" width="9.28515625" bestFit="1" customWidth="1"/>
    <col min="10770" max="10770" width="9.28515625" customWidth="1"/>
    <col min="10771" max="10771" width="10.140625" bestFit="1" customWidth="1"/>
    <col min="10773" max="10773" width="9.140625" customWidth="1"/>
    <col min="11006" max="11006" width="6.7109375" bestFit="1" customWidth="1"/>
    <col min="11007" max="11007" width="3" customWidth="1"/>
    <col min="11009" max="11009" width="60.28515625" customWidth="1"/>
    <col min="11010" max="11010" width="9.28515625" bestFit="1" customWidth="1"/>
    <col min="11011" max="11011" width="9.28515625" customWidth="1"/>
    <col min="11012" max="11012" width="10.140625" bestFit="1" customWidth="1"/>
    <col min="11013" max="11013" width="9.28515625" bestFit="1" customWidth="1"/>
    <col min="11014" max="11014" width="9.28515625" customWidth="1"/>
    <col min="11015" max="11016" width="9.28515625" bestFit="1" customWidth="1"/>
    <col min="11017" max="11017" width="9.28515625" customWidth="1"/>
    <col min="11018" max="11019" width="9.28515625" bestFit="1" customWidth="1"/>
    <col min="11020" max="11020" width="9.28515625" customWidth="1"/>
    <col min="11021" max="11022" width="9.28515625" bestFit="1" customWidth="1"/>
    <col min="11023" max="11023" width="9.28515625" customWidth="1"/>
    <col min="11024" max="11025" width="9.28515625" bestFit="1" customWidth="1"/>
    <col min="11026" max="11026" width="9.28515625" customWidth="1"/>
    <col min="11027" max="11027" width="10.140625" bestFit="1" customWidth="1"/>
    <col min="11029" max="11029" width="9.140625" customWidth="1"/>
    <col min="11262" max="11262" width="6.7109375" bestFit="1" customWidth="1"/>
    <col min="11263" max="11263" width="3" customWidth="1"/>
    <col min="11265" max="11265" width="60.28515625" customWidth="1"/>
    <col min="11266" max="11266" width="9.28515625" bestFit="1" customWidth="1"/>
    <col min="11267" max="11267" width="9.28515625" customWidth="1"/>
    <col min="11268" max="11268" width="10.140625" bestFit="1" customWidth="1"/>
    <col min="11269" max="11269" width="9.28515625" bestFit="1" customWidth="1"/>
    <col min="11270" max="11270" width="9.28515625" customWidth="1"/>
    <col min="11271" max="11272" width="9.28515625" bestFit="1" customWidth="1"/>
    <col min="11273" max="11273" width="9.28515625" customWidth="1"/>
    <col min="11274" max="11275" width="9.28515625" bestFit="1" customWidth="1"/>
    <col min="11276" max="11276" width="9.28515625" customWidth="1"/>
    <col min="11277" max="11278" width="9.28515625" bestFit="1" customWidth="1"/>
    <col min="11279" max="11279" width="9.28515625" customWidth="1"/>
    <col min="11280" max="11281" width="9.28515625" bestFit="1" customWidth="1"/>
    <col min="11282" max="11282" width="9.28515625" customWidth="1"/>
    <col min="11283" max="11283" width="10.140625" bestFit="1" customWidth="1"/>
    <col min="11285" max="11285" width="9.140625" customWidth="1"/>
    <col min="11518" max="11518" width="6.7109375" bestFit="1" customWidth="1"/>
    <col min="11519" max="11519" width="3" customWidth="1"/>
    <col min="11521" max="11521" width="60.28515625" customWidth="1"/>
    <col min="11522" max="11522" width="9.28515625" bestFit="1" customWidth="1"/>
    <col min="11523" max="11523" width="9.28515625" customWidth="1"/>
    <col min="11524" max="11524" width="10.140625" bestFit="1" customWidth="1"/>
    <col min="11525" max="11525" width="9.28515625" bestFit="1" customWidth="1"/>
    <col min="11526" max="11526" width="9.28515625" customWidth="1"/>
    <col min="11527" max="11528" width="9.28515625" bestFit="1" customWidth="1"/>
    <col min="11529" max="11529" width="9.28515625" customWidth="1"/>
    <col min="11530" max="11531" width="9.28515625" bestFit="1" customWidth="1"/>
    <col min="11532" max="11532" width="9.28515625" customWidth="1"/>
    <col min="11533" max="11534" width="9.28515625" bestFit="1" customWidth="1"/>
    <col min="11535" max="11535" width="9.28515625" customWidth="1"/>
    <col min="11536" max="11537" width="9.28515625" bestFit="1" customWidth="1"/>
    <col min="11538" max="11538" width="9.28515625" customWidth="1"/>
    <col min="11539" max="11539" width="10.140625" bestFit="1" customWidth="1"/>
    <col min="11541" max="11541" width="9.140625" customWidth="1"/>
    <col min="11774" max="11774" width="6.7109375" bestFit="1" customWidth="1"/>
    <col min="11775" max="11775" width="3" customWidth="1"/>
    <col min="11777" max="11777" width="60.28515625" customWidth="1"/>
    <col min="11778" max="11778" width="9.28515625" bestFit="1" customWidth="1"/>
    <col min="11779" max="11779" width="9.28515625" customWidth="1"/>
    <col min="11780" max="11780" width="10.140625" bestFit="1" customWidth="1"/>
    <col min="11781" max="11781" width="9.28515625" bestFit="1" customWidth="1"/>
    <col min="11782" max="11782" width="9.28515625" customWidth="1"/>
    <col min="11783" max="11784" width="9.28515625" bestFit="1" customWidth="1"/>
    <col min="11785" max="11785" width="9.28515625" customWidth="1"/>
    <col min="11786" max="11787" width="9.28515625" bestFit="1" customWidth="1"/>
    <col min="11788" max="11788" width="9.28515625" customWidth="1"/>
    <col min="11789" max="11790" width="9.28515625" bestFit="1" customWidth="1"/>
    <col min="11791" max="11791" width="9.28515625" customWidth="1"/>
    <col min="11792" max="11793" width="9.28515625" bestFit="1" customWidth="1"/>
    <col min="11794" max="11794" width="9.28515625" customWidth="1"/>
    <col min="11795" max="11795" width="10.140625" bestFit="1" customWidth="1"/>
    <col min="11797" max="11797" width="9.140625" customWidth="1"/>
    <col min="12030" max="12030" width="6.7109375" bestFit="1" customWidth="1"/>
    <col min="12031" max="12031" width="3" customWidth="1"/>
    <col min="12033" max="12033" width="60.28515625" customWidth="1"/>
    <col min="12034" max="12034" width="9.28515625" bestFit="1" customWidth="1"/>
    <col min="12035" max="12035" width="9.28515625" customWidth="1"/>
    <col min="12036" max="12036" width="10.140625" bestFit="1" customWidth="1"/>
    <col min="12037" max="12037" width="9.28515625" bestFit="1" customWidth="1"/>
    <col min="12038" max="12038" width="9.28515625" customWidth="1"/>
    <col min="12039" max="12040" width="9.28515625" bestFit="1" customWidth="1"/>
    <col min="12041" max="12041" width="9.28515625" customWidth="1"/>
    <col min="12042" max="12043" width="9.28515625" bestFit="1" customWidth="1"/>
    <col min="12044" max="12044" width="9.28515625" customWidth="1"/>
    <col min="12045" max="12046" width="9.28515625" bestFit="1" customWidth="1"/>
    <col min="12047" max="12047" width="9.28515625" customWidth="1"/>
    <col min="12048" max="12049" width="9.28515625" bestFit="1" customWidth="1"/>
    <col min="12050" max="12050" width="9.28515625" customWidth="1"/>
    <col min="12051" max="12051" width="10.140625" bestFit="1" customWidth="1"/>
    <col min="12053" max="12053" width="9.140625" customWidth="1"/>
    <col min="12286" max="12286" width="6.7109375" bestFit="1" customWidth="1"/>
    <col min="12287" max="12287" width="3" customWidth="1"/>
    <col min="12289" max="12289" width="60.28515625" customWidth="1"/>
    <col min="12290" max="12290" width="9.28515625" bestFit="1" customWidth="1"/>
    <col min="12291" max="12291" width="9.28515625" customWidth="1"/>
    <col min="12292" max="12292" width="10.140625" bestFit="1" customWidth="1"/>
    <col min="12293" max="12293" width="9.28515625" bestFit="1" customWidth="1"/>
    <col min="12294" max="12294" width="9.28515625" customWidth="1"/>
    <col min="12295" max="12296" width="9.28515625" bestFit="1" customWidth="1"/>
    <col min="12297" max="12297" width="9.28515625" customWidth="1"/>
    <col min="12298" max="12299" width="9.28515625" bestFit="1" customWidth="1"/>
    <col min="12300" max="12300" width="9.28515625" customWidth="1"/>
    <col min="12301" max="12302" width="9.28515625" bestFit="1" customWidth="1"/>
    <col min="12303" max="12303" width="9.28515625" customWidth="1"/>
    <col min="12304" max="12305" width="9.28515625" bestFit="1" customWidth="1"/>
    <col min="12306" max="12306" width="9.28515625" customWidth="1"/>
    <col min="12307" max="12307" width="10.140625" bestFit="1" customWidth="1"/>
    <col min="12309" max="12309" width="9.140625" customWidth="1"/>
    <col min="12542" max="12542" width="6.7109375" bestFit="1" customWidth="1"/>
    <col min="12543" max="12543" width="3" customWidth="1"/>
    <col min="12545" max="12545" width="60.28515625" customWidth="1"/>
    <col min="12546" max="12546" width="9.28515625" bestFit="1" customWidth="1"/>
    <col min="12547" max="12547" width="9.28515625" customWidth="1"/>
    <col min="12548" max="12548" width="10.140625" bestFit="1" customWidth="1"/>
    <col min="12549" max="12549" width="9.28515625" bestFit="1" customWidth="1"/>
    <col min="12550" max="12550" width="9.28515625" customWidth="1"/>
    <col min="12551" max="12552" width="9.28515625" bestFit="1" customWidth="1"/>
    <col min="12553" max="12553" width="9.28515625" customWidth="1"/>
    <col min="12554" max="12555" width="9.28515625" bestFit="1" customWidth="1"/>
    <col min="12556" max="12556" width="9.28515625" customWidth="1"/>
    <col min="12557" max="12558" width="9.28515625" bestFit="1" customWidth="1"/>
    <col min="12559" max="12559" width="9.28515625" customWidth="1"/>
    <col min="12560" max="12561" width="9.28515625" bestFit="1" customWidth="1"/>
    <col min="12562" max="12562" width="9.28515625" customWidth="1"/>
    <col min="12563" max="12563" width="10.140625" bestFit="1" customWidth="1"/>
    <col min="12565" max="12565" width="9.140625" customWidth="1"/>
    <col min="12798" max="12798" width="6.7109375" bestFit="1" customWidth="1"/>
    <col min="12799" max="12799" width="3" customWidth="1"/>
    <col min="12801" max="12801" width="60.28515625" customWidth="1"/>
    <col min="12802" max="12802" width="9.28515625" bestFit="1" customWidth="1"/>
    <col min="12803" max="12803" width="9.28515625" customWidth="1"/>
    <col min="12804" max="12804" width="10.140625" bestFit="1" customWidth="1"/>
    <col min="12805" max="12805" width="9.28515625" bestFit="1" customWidth="1"/>
    <col min="12806" max="12806" width="9.28515625" customWidth="1"/>
    <col min="12807" max="12808" width="9.28515625" bestFit="1" customWidth="1"/>
    <col min="12809" max="12809" width="9.28515625" customWidth="1"/>
    <col min="12810" max="12811" width="9.28515625" bestFit="1" customWidth="1"/>
    <col min="12812" max="12812" width="9.28515625" customWidth="1"/>
    <col min="12813" max="12814" width="9.28515625" bestFit="1" customWidth="1"/>
    <col min="12815" max="12815" width="9.28515625" customWidth="1"/>
    <col min="12816" max="12817" width="9.28515625" bestFit="1" customWidth="1"/>
    <col min="12818" max="12818" width="9.28515625" customWidth="1"/>
    <col min="12819" max="12819" width="10.140625" bestFit="1" customWidth="1"/>
    <col min="12821" max="12821" width="9.140625" customWidth="1"/>
    <col min="13054" max="13054" width="6.7109375" bestFit="1" customWidth="1"/>
    <col min="13055" max="13055" width="3" customWidth="1"/>
    <col min="13057" max="13057" width="60.28515625" customWidth="1"/>
    <col min="13058" max="13058" width="9.28515625" bestFit="1" customWidth="1"/>
    <col min="13059" max="13059" width="9.28515625" customWidth="1"/>
    <col min="13060" max="13060" width="10.140625" bestFit="1" customWidth="1"/>
    <col min="13061" max="13061" width="9.28515625" bestFit="1" customWidth="1"/>
    <col min="13062" max="13062" width="9.28515625" customWidth="1"/>
    <col min="13063" max="13064" width="9.28515625" bestFit="1" customWidth="1"/>
    <col min="13065" max="13065" width="9.28515625" customWidth="1"/>
    <col min="13066" max="13067" width="9.28515625" bestFit="1" customWidth="1"/>
    <col min="13068" max="13068" width="9.28515625" customWidth="1"/>
    <col min="13069" max="13070" width="9.28515625" bestFit="1" customWidth="1"/>
    <col min="13071" max="13071" width="9.28515625" customWidth="1"/>
    <col min="13072" max="13073" width="9.28515625" bestFit="1" customWidth="1"/>
    <col min="13074" max="13074" width="9.28515625" customWidth="1"/>
    <col min="13075" max="13075" width="10.140625" bestFit="1" customWidth="1"/>
    <col min="13077" max="13077" width="9.140625" customWidth="1"/>
    <col min="13310" max="13310" width="6.7109375" bestFit="1" customWidth="1"/>
    <col min="13311" max="13311" width="3" customWidth="1"/>
    <col min="13313" max="13313" width="60.28515625" customWidth="1"/>
    <col min="13314" max="13314" width="9.28515625" bestFit="1" customWidth="1"/>
    <col min="13315" max="13315" width="9.28515625" customWidth="1"/>
    <col min="13316" max="13316" width="10.140625" bestFit="1" customWidth="1"/>
    <col min="13317" max="13317" width="9.28515625" bestFit="1" customWidth="1"/>
    <col min="13318" max="13318" width="9.28515625" customWidth="1"/>
    <col min="13319" max="13320" width="9.28515625" bestFit="1" customWidth="1"/>
    <col min="13321" max="13321" width="9.28515625" customWidth="1"/>
    <col min="13322" max="13323" width="9.28515625" bestFit="1" customWidth="1"/>
    <col min="13324" max="13324" width="9.28515625" customWidth="1"/>
    <col min="13325" max="13326" width="9.28515625" bestFit="1" customWidth="1"/>
    <col min="13327" max="13327" width="9.28515625" customWidth="1"/>
    <col min="13328" max="13329" width="9.28515625" bestFit="1" customWidth="1"/>
    <col min="13330" max="13330" width="9.28515625" customWidth="1"/>
    <col min="13331" max="13331" width="10.140625" bestFit="1" customWidth="1"/>
    <col min="13333" max="13333" width="9.140625" customWidth="1"/>
    <col min="13566" max="13566" width="6.7109375" bestFit="1" customWidth="1"/>
    <col min="13567" max="13567" width="3" customWidth="1"/>
    <col min="13569" max="13569" width="60.28515625" customWidth="1"/>
    <col min="13570" max="13570" width="9.28515625" bestFit="1" customWidth="1"/>
    <col min="13571" max="13571" width="9.28515625" customWidth="1"/>
    <col min="13572" max="13572" width="10.140625" bestFit="1" customWidth="1"/>
    <col min="13573" max="13573" width="9.28515625" bestFit="1" customWidth="1"/>
    <col min="13574" max="13574" width="9.28515625" customWidth="1"/>
    <col min="13575" max="13576" width="9.28515625" bestFit="1" customWidth="1"/>
    <col min="13577" max="13577" width="9.28515625" customWidth="1"/>
    <col min="13578" max="13579" width="9.28515625" bestFit="1" customWidth="1"/>
    <col min="13580" max="13580" width="9.28515625" customWidth="1"/>
    <col min="13581" max="13582" width="9.28515625" bestFit="1" customWidth="1"/>
    <col min="13583" max="13583" width="9.28515625" customWidth="1"/>
    <col min="13584" max="13585" width="9.28515625" bestFit="1" customWidth="1"/>
    <col min="13586" max="13586" width="9.28515625" customWidth="1"/>
    <col min="13587" max="13587" width="10.140625" bestFit="1" customWidth="1"/>
    <col min="13589" max="13589" width="9.140625" customWidth="1"/>
    <col min="13822" max="13822" width="6.7109375" bestFit="1" customWidth="1"/>
    <col min="13823" max="13823" width="3" customWidth="1"/>
    <col min="13825" max="13825" width="60.28515625" customWidth="1"/>
    <col min="13826" max="13826" width="9.28515625" bestFit="1" customWidth="1"/>
    <col min="13827" max="13827" width="9.28515625" customWidth="1"/>
    <col min="13828" max="13828" width="10.140625" bestFit="1" customWidth="1"/>
    <col min="13829" max="13829" width="9.28515625" bestFit="1" customWidth="1"/>
    <col min="13830" max="13830" width="9.28515625" customWidth="1"/>
    <col min="13831" max="13832" width="9.28515625" bestFit="1" customWidth="1"/>
    <col min="13833" max="13833" width="9.28515625" customWidth="1"/>
    <col min="13834" max="13835" width="9.28515625" bestFit="1" customWidth="1"/>
    <col min="13836" max="13836" width="9.28515625" customWidth="1"/>
    <col min="13837" max="13838" width="9.28515625" bestFit="1" customWidth="1"/>
    <col min="13839" max="13839" width="9.28515625" customWidth="1"/>
    <col min="13840" max="13841" width="9.28515625" bestFit="1" customWidth="1"/>
    <col min="13842" max="13842" width="9.28515625" customWidth="1"/>
    <col min="13843" max="13843" width="10.140625" bestFit="1" customWidth="1"/>
    <col min="13845" max="13845" width="9.140625" customWidth="1"/>
    <col min="14078" max="14078" width="6.7109375" bestFit="1" customWidth="1"/>
    <col min="14079" max="14079" width="3" customWidth="1"/>
    <col min="14081" max="14081" width="60.28515625" customWidth="1"/>
    <col min="14082" max="14082" width="9.28515625" bestFit="1" customWidth="1"/>
    <col min="14083" max="14083" width="9.28515625" customWidth="1"/>
    <col min="14084" max="14084" width="10.140625" bestFit="1" customWidth="1"/>
    <col min="14085" max="14085" width="9.28515625" bestFit="1" customWidth="1"/>
    <col min="14086" max="14086" width="9.28515625" customWidth="1"/>
    <col min="14087" max="14088" width="9.28515625" bestFit="1" customWidth="1"/>
    <col min="14089" max="14089" width="9.28515625" customWidth="1"/>
    <col min="14090" max="14091" width="9.28515625" bestFit="1" customWidth="1"/>
    <col min="14092" max="14092" width="9.28515625" customWidth="1"/>
    <col min="14093" max="14094" width="9.28515625" bestFit="1" customWidth="1"/>
    <col min="14095" max="14095" width="9.28515625" customWidth="1"/>
    <col min="14096" max="14097" width="9.28515625" bestFit="1" customWidth="1"/>
    <col min="14098" max="14098" width="9.28515625" customWidth="1"/>
    <col min="14099" max="14099" width="10.140625" bestFit="1" customWidth="1"/>
    <col min="14101" max="14101" width="9.140625" customWidth="1"/>
    <col min="14334" max="14334" width="6.7109375" bestFit="1" customWidth="1"/>
    <col min="14335" max="14335" width="3" customWidth="1"/>
    <col min="14337" max="14337" width="60.28515625" customWidth="1"/>
    <col min="14338" max="14338" width="9.28515625" bestFit="1" customWidth="1"/>
    <col min="14339" max="14339" width="9.28515625" customWidth="1"/>
    <col min="14340" max="14340" width="10.140625" bestFit="1" customWidth="1"/>
    <col min="14341" max="14341" width="9.28515625" bestFit="1" customWidth="1"/>
    <col min="14342" max="14342" width="9.28515625" customWidth="1"/>
    <col min="14343" max="14344" width="9.28515625" bestFit="1" customWidth="1"/>
    <col min="14345" max="14345" width="9.28515625" customWidth="1"/>
    <col min="14346" max="14347" width="9.28515625" bestFit="1" customWidth="1"/>
    <col min="14348" max="14348" width="9.28515625" customWidth="1"/>
    <col min="14349" max="14350" width="9.28515625" bestFit="1" customWidth="1"/>
    <col min="14351" max="14351" width="9.28515625" customWidth="1"/>
    <col min="14352" max="14353" width="9.28515625" bestFit="1" customWidth="1"/>
    <col min="14354" max="14354" width="9.28515625" customWidth="1"/>
    <col min="14355" max="14355" width="10.140625" bestFit="1" customWidth="1"/>
    <col min="14357" max="14357" width="9.140625" customWidth="1"/>
    <col min="14590" max="14590" width="6.7109375" bestFit="1" customWidth="1"/>
    <col min="14591" max="14591" width="3" customWidth="1"/>
    <col min="14593" max="14593" width="60.28515625" customWidth="1"/>
    <col min="14594" max="14594" width="9.28515625" bestFit="1" customWidth="1"/>
    <col min="14595" max="14595" width="9.28515625" customWidth="1"/>
    <col min="14596" max="14596" width="10.140625" bestFit="1" customWidth="1"/>
    <col min="14597" max="14597" width="9.28515625" bestFit="1" customWidth="1"/>
    <col min="14598" max="14598" width="9.28515625" customWidth="1"/>
    <col min="14599" max="14600" width="9.28515625" bestFit="1" customWidth="1"/>
    <col min="14601" max="14601" width="9.28515625" customWidth="1"/>
    <col min="14602" max="14603" width="9.28515625" bestFit="1" customWidth="1"/>
    <col min="14604" max="14604" width="9.28515625" customWidth="1"/>
    <col min="14605" max="14606" width="9.28515625" bestFit="1" customWidth="1"/>
    <col min="14607" max="14607" width="9.28515625" customWidth="1"/>
    <col min="14608" max="14609" width="9.28515625" bestFit="1" customWidth="1"/>
    <col min="14610" max="14610" width="9.28515625" customWidth="1"/>
    <col min="14611" max="14611" width="10.140625" bestFit="1" customWidth="1"/>
    <col min="14613" max="14613" width="9.140625" customWidth="1"/>
    <col min="14846" max="14846" width="6.7109375" bestFit="1" customWidth="1"/>
    <col min="14847" max="14847" width="3" customWidth="1"/>
    <col min="14849" max="14849" width="60.28515625" customWidth="1"/>
    <col min="14850" max="14850" width="9.28515625" bestFit="1" customWidth="1"/>
    <col min="14851" max="14851" width="9.28515625" customWidth="1"/>
    <col min="14852" max="14852" width="10.140625" bestFit="1" customWidth="1"/>
    <col min="14853" max="14853" width="9.28515625" bestFit="1" customWidth="1"/>
    <col min="14854" max="14854" width="9.28515625" customWidth="1"/>
    <col min="14855" max="14856" width="9.28515625" bestFit="1" customWidth="1"/>
    <col min="14857" max="14857" width="9.28515625" customWidth="1"/>
    <col min="14858" max="14859" width="9.28515625" bestFit="1" customWidth="1"/>
    <col min="14860" max="14860" width="9.28515625" customWidth="1"/>
    <col min="14861" max="14862" width="9.28515625" bestFit="1" customWidth="1"/>
    <col min="14863" max="14863" width="9.28515625" customWidth="1"/>
    <col min="14864" max="14865" width="9.28515625" bestFit="1" customWidth="1"/>
    <col min="14866" max="14866" width="9.28515625" customWidth="1"/>
    <col min="14867" max="14867" width="10.140625" bestFit="1" customWidth="1"/>
    <col min="14869" max="14869" width="9.140625" customWidth="1"/>
    <col min="15102" max="15102" width="6.7109375" bestFit="1" customWidth="1"/>
    <col min="15103" max="15103" width="3" customWidth="1"/>
    <col min="15105" max="15105" width="60.28515625" customWidth="1"/>
    <col min="15106" max="15106" width="9.28515625" bestFit="1" customWidth="1"/>
    <col min="15107" max="15107" width="9.28515625" customWidth="1"/>
    <col min="15108" max="15108" width="10.140625" bestFit="1" customWidth="1"/>
    <col min="15109" max="15109" width="9.28515625" bestFit="1" customWidth="1"/>
    <col min="15110" max="15110" width="9.28515625" customWidth="1"/>
    <col min="15111" max="15112" width="9.28515625" bestFit="1" customWidth="1"/>
    <col min="15113" max="15113" width="9.28515625" customWidth="1"/>
    <col min="15114" max="15115" width="9.28515625" bestFit="1" customWidth="1"/>
    <col min="15116" max="15116" width="9.28515625" customWidth="1"/>
    <col min="15117" max="15118" width="9.28515625" bestFit="1" customWidth="1"/>
    <col min="15119" max="15119" width="9.28515625" customWidth="1"/>
    <col min="15120" max="15121" width="9.28515625" bestFit="1" customWidth="1"/>
    <col min="15122" max="15122" width="9.28515625" customWidth="1"/>
    <col min="15123" max="15123" width="10.140625" bestFit="1" customWidth="1"/>
    <col min="15125" max="15125" width="9.140625" customWidth="1"/>
    <col min="15358" max="15358" width="6.7109375" bestFit="1" customWidth="1"/>
    <col min="15359" max="15359" width="3" customWidth="1"/>
    <col min="15361" max="15361" width="60.28515625" customWidth="1"/>
    <col min="15362" max="15362" width="9.28515625" bestFit="1" customWidth="1"/>
    <col min="15363" max="15363" width="9.28515625" customWidth="1"/>
    <col min="15364" max="15364" width="10.140625" bestFit="1" customWidth="1"/>
    <col min="15365" max="15365" width="9.28515625" bestFit="1" customWidth="1"/>
    <col min="15366" max="15366" width="9.28515625" customWidth="1"/>
    <col min="15367" max="15368" width="9.28515625" bestFit="1" customWidth="1"/>
    <col min="15369" max="15369" width="9.28515625" customWidth="1"/>
    <col min="15370" max="15371" width="9.28515625" bestFit="1" customWidth="1"/>
    <col min="15372" max="15372" width="9.28515625" customWidth="1"/>
    <col min="15373" max="15374" width="9.28515625" bestFit="1" customWidth="1"/>
    <col min="15375" max="15375" width="9.28515625" customWidth="1"/>
    <col min="15376" max="15377" width="9.28515625" bestFit="1" customWidth="1"/>
    <col min="15378" max="15378" width="9.28515625" customWidth="1"/>
    <col min="15379" max="15379" width="10.140625" bestFit="1" customWidth="1"/>
    <col min="15381" max="15381" width="9.140625" customWidth="1"/>
    <col min="15614" max="15614" width="6.7109375" bestFit="1" customWidth="1"/>
    <col min="15615" max="15615" width="3" customWidth="1"/>
    <col min="15617" max="15617" width="60.28515625" customWidth="1"/>
    <col min="15618" max="15618" width="9.28515625" bestFit="1" customWidth="1"/>
    <col min="15619" max="15619" width="9.28515625" customWidth="1"/>
    <col min="15620" max="15620" width="10.140625" bestFit="1" customWidth="1"/>
    <col min="15621" max="15621" width="9.28515625" bestFit="1" customWidth="1"/>
    <col min="15622" max="15622" width="9.28515625" customWidth="1"/>
    <col min="15623" max="15624" width="9.28515625" bestFit="1" customWidth="1"/>
    <col min="15625" max="15625" width="9.28515625" customWidth="1"/>
    <col min="15626" max="15627" width="9.28515625" bestFit="1" customWidth="1"/>
    <col min="15628" max="15628" width="9.28515625" customWidth="1"/>
    <col min="15629" max="15630" width="9.28515625" bestFit="1" customWidth="1"/>
    <col min="15631" max="15631" width="9.28515625" customWidth="1"/>
    <col min="15632" max="15633" width="9.28515625" bestFit="1" customWidth="1"/>
    <col min="15634" max="15634" width="9.28515625" customWidth="1"/>
    <col min="15635" max="15635" width="10.140625" bestFit="1" customWidth="1"/>
    <col min="15637" max="15637" width="9.140625" customWidth="1"/>
    <col min="15870" max="15870" width="6.7109375" bestFit="1" customWidth="1"/>
    <col min="15871" max="15871" width="3" customWidth="1"/>
    <col min="15873" max="15873" width="60.28515625" customWidth="1"/>
    <col min="15874" max="15874" width="9.28515625" bestFit="1" customWidth="1"/>
    <col min="15875" max="15875" width="9.28515625" customWidth="1"/>
    <col min="15876" max="15876" width="10.140625" bestFit="1" customWidth="1"/>
    <col min="15877" max="15877" width="9.28515625" bestFit="1" customWidth="1"/>
    <col min="15878" max="15878" width="9.28515625" customWidth="1"/>
    <col min="15879" max="15880" width="9.28515625" bestFit="1" customWidth="1"/>
    <col min="15881" max="15881" width="9.28515625" customWidth="1"/>
    <col min="15882" max="15883" width="9.28515625" bestFit="1" customWidth="1"/>
    <col min="15884" max="15884" width="9.28515625" customWidth="1"/>
    <col min="15885" max="15886" width="9.28515625" bestFit="1" customWidth="1"/>
    <col min="15887" max="15887" width="9.28515625" customWidth="1"/>
    <col min="15888" max="15889" width="9.28515625" bestFit="1" customWidth="1"/>
    <col min="15890" max="15890" width="9.28515625" customWidth="1"/>
    <col min="15891" max="15891" width="10.140625" bestFit="1" customWidth="1"/>
    <col min="15893" max="15893" width="9.140625" customWidth="1"/>
    <col min="16126" max="16126" width="6.7109375" bestFit="1" customWidth="1"/>
    <col min="16127" max="16127" width="3" customWidth="1"/>
    <col min="16129" max="16129" width="60.28515625" customWidth="1"/>
    <col min="16130" max="16130" width="9.28515625" bestFit="1" customWidth="1"/>
    <col min="16131" max="16131" width="9.28515625" customWidth="1"/>
    <col min="16132" max="16132" width="10.140625" bestFit="1" customWidth="1"/>
    <col min="16133" max="16133" width="9.28515625" bestFit="1" customWidth="1"/>
    <col min="16134" max="16134" width="9.28515625" customWidth="1"/>
    <col min="16135" max="16136" width="9.28515625" bestFit="1" customWidth="1"/>
    <col min="16137" max="16137" width="9.28515625" customWidth="1"/>
    <col min="16138" max="16139" width="9.28515625" bestFit="1" customWidth="1"/>
    <col min="16140" max="16140" width="9.28515625" customWidth="1"/>
    <col min="16141" max="16142" width="9.28515625" bestFit="1" customWidth="1"/>
    <col min="16143" max="16143" width="9.28515625" customWidth="1"/>
    <col min="16144" max="16145" width="9.28515625" bestFit="1" customWidth="1"/>
    <col min="16146" max="16146" width="9.28515625" customWidth="1"/>
    <col min="16147" max="16147" width="10.140625" bestFit="1" customWidth="1"/>
    <col min="16149" max="16149" width="9.140625" customWidth="1"/>
  </cols>
  <sheetData>
    <row r="1" spans="1:31">
      <c r="B1">
        <f>KG!B1</f>
        <v>2026</v>
      </c>
      <c r="D1" s="34" t="s">
        <v>31</v>
      </c>
      <c r="W1" s="1"/>
      <c r="X1" s="1" t="s">
        <v>38</v>
      </c>
      <c r="Y1" s="1">
        <f>KG!AB1</f>
        <v>23</v>
      </c>
      <c r="AA1" s="37">
        <f>Y1/Y2</f>
        <v>1.7692307692307692</v>
      </c>
    </row>
    <row r="2" spans="1:31">
      <c r="B2" s="32" t="str">
        <f>KG!B2</f>
        <v>Июль</v>
      </c>
      <c r="D2" t="s">
        <v>19</v>
      </c>
      <c r="U2" s="1"/>
      <c r="W2" s="37">
        <f>S60/KG!$V$60</f>
        <v>0.13075935861951665</v>
      </c>
      <c r="X2" s="38" t="s">
        <v>39</v>
      </c>
      <c r="Y2" s="1">
        <f>KG!AB2</f>
        <v>13</v>
      </c>
      <c r="AA2" s="70">
        <f>SUMPRODUCT(AA5:AA48,AD5:AD48)</f>
        <v>9022120.3000000007</v>
      </c>
    </row>
    <row r="3" spans="1:31" ht="45">
      <c r="A3" s="2" t="s">
        <v>1</v>
      </c>
      <c r="B3" s="2" t="s">
        <v>2</v>
      </c>
      <c r="C3" s="3" t="s">
        <v>3</v>
      </c>
      <c r="D3" s="4" t="s">
        <v>4</v>
      </c>
      <c r="E3" s="131" t="s">
        <v>5</v>
      </c>
      <c r="F3" s="131"/>
      <c r="G3" s="131"/>
      <c r="H3" s="131" t="s">
        <v>6</v>
      </c>
      <c r="I3" s="131"/>
      <c r="J3" s="131"/>
      <c r="K3" s="131" t="s">
        <v>7</v>
      </c>
      <c r="L3" s="131"/>
      <c r="M3" s="131"/>
      <c r="N3" s="131" t="s">
        <v>8</v>
      </c>
      <c r="O3" s="131"/>
      <c r="P3" s="131"/>
      <c r="Q3" s="123" t="s">
        <v>9</v>
      </c>
      <c r="R3" s="123"/>
      <c r="S3" s="123"/>
      <c r="U3" s="1"/>
      <c r="W3" s="35" t="s">
        <v>35</v>
      </c>
      <c r="X3" s="39" t="s">
        <v>36</v>
      </c>
      <c r="Y3" s="39" t="s">
        <v>37</v>
      </c>
      <c r="AA3" s="43" t="s">
        <v>40</v>
      </c>
      <c r="AB3" s="39" t="s">
        <v>41</v>
      </c>
      <c r="AC3" s="39" t="s">
        <v>42</v>
      </c>
    </row>
    <row r="4" spans="1:31" ht="30">
      <c r="A4" s="3"/>
      <c r="B4" s="2"/>
      <c r="C4" s="5"/>
      <c r="D4" s="6"/>
      <c r="E4" s="7" t="s">
        <v>10</v>
      </c>
      <c r="F4" s="7" t="s">
        <v>11</v>
      </c>
      <c r="G4" s="7" t="s">
        <v>12</v>
      </c>
      <c r="H4" s="8" t="s">
        <v>10</v>
      </c>
      <c r="I4" s="8" t="s">
        <v>11</v>
      </c>
      <c r="J4" s="7" t="s">
        <v>12</v>
      </c>
      <c r="K4" s="8" t="s">
        <v>10</v>
      </c>
      <c r="L4" s="8" t="s">
        <v>11</v>
      </c>
      <c r="M4" s="7" t="s">
        <v>12</v>
      </c>
      <c r="N4" s="8" t="s">
        <v>10</v>
      </c>
      <c r="O4" s="8" t="s">
        <v>11</v>
      </c>
      <c r="P4" s="7" t="s">
        <v>12</v>
      </c>
      <c r="Q4" s="9" t="s">
        <v>10</v>
      </c>
      <c r="R4" s="9" t="s">
        <v>11</v>
      </c>
      <c r="S4" s="10" t="s">
        <v>12</v>
      </c>
      <c r="U4" s="11" t="s">
        <v>13</v>
      </c>
      <c r="W4" s="35" t="s">
        <v>11</v>
      </c>
      <c r="X4" s="35" t="s">
        <v>11</v>
      </c>
      <c r="Y4" s="35" t="s">
        <v>11</v>
      </c>
      <c r="AA4" s="43" t="s">
        <v>11</v>
      </c>
      <c r="AB4" s="43" t="s">
        <v>11</v>
      </c>
      <c r="AC4" s="43" t="s">
        <v>43</v>
      </c>
    </row>
    <row r="5" spans="1:31">
      <c r="A5" s="12">
        <f>KG!A5</f>
        <v>1</v>
      </c>
      <c r="B5" s="42">
        <f>KG!B5</f>
        <v>1401515</v>
      </c>
      <c r="C5" s="19">
        <f>KG!C5</f>
        <v>13599</v>
      </c>
      <c r="D5" s="13" t="str">
        <f>KG!D5</f>
        <v>Чипсы Kracks Barbeque 12*45 gr</v>
      </c>
      <c r="E5" s="14">
        <v>9</v>
      </c>
      <c r="F5" s="14">
        <f t="shared" ref="F5" si="0">E5/$U5</f>
        <v>0.75</v>
      </c>
      <c r="G5" s="14">
        <v>945</v>
      </c>
      <c r="H5" s="14">
        <v>295</v>
      </c>
      <c r="I5" s="14">
        <f t="shared" ref="I5" si="1">H5/$U5</f>
        <v>24.583333333333332</v>
      </c>
      <c r="J5" s="14">
        <v>30520.35</v>
      </c>
      <c r="K5" s="14">
        <v>0</v>
      </c>
      <c r="L5" s="14">
        <f t="shared" ref="L5" si="2">K5/$U5</f>
        <v>0</v>
      </c>
      <c r="M5" s="14">
        <v>0</v>
      </c>
      <c r="N5" s="14">
        <v>0</v>
      </c>
      <c r="O5" s="14">
        <f>N5/$U5</f>
        <v>0</v>
      </c>
      <c r="P5" s="14">
        <v>0</v>
      </c>
      <c r="Q5" s="16">
        <f>E5+H5+K5+N5</f>
        <v>304</v>
      </c>
      <c r="R5" s="16">
        <f>Q5/$U5</f>
        <v>25.333333333333332</v>
      </c>
      <c r="S5" s="17">
        <f>G5+J5+M5+P5</f>
        <v>31465.35</v>
      </c>
      <c r="U5" s="18">
        <f>KG!X5</f>
        <v>12</v>
      </c>
      <c r="W5" s="36">
        <v>16.074409587242041</v>
      </c>
      <c r="X5" s="36">
        <f>W5-R5</f>
        <v>-9.2589237460912912</v>
      </c>
      <c r="Y5" s="40">
        <f>R5/W5-1</f>
        <v>0.57600397052467334</v>
      </c>
      <c r="AA5" s="36">
        <v>27.833333333333332</v>
      </c>
      <c r="AB5" s="36">
        <f>R5/$Y$1</f>
        <v>1.1014492753623188</v>
      </c>
      <c r="AC5" s="36">
        <f>IF(AB5=0,0,AA5/AB5)</f>
        <v>25.26973684210526</v>
      </c>
      <c r="AD5" s="76">
        <f>KG!AG5</f>
        <v>1260</v>
      </c>
      <c r="AE5" s="31">
        <f>AA5*AD5</f>
        <v>35070</v>
      </c>
    </row>
    <row r="6" spans="1:31">
      <c r="A6" s="12">
        <f>KG!A6</f>
        <v>2</v>
      </c>
      <c r="B6" s="42">
        <f>KG!B6</f>
        <v>1401015</v>
      </c>
      <c r="C6" s="19">
        <f>KG!C6</f>
        <v>13594</v>
      </c>
      <c r="D6" s="13" t="str">
        <f>KG!D6</f>
        <v>Чипсы Kracks Barbeque 14*160 gr</v>
      </c>
      <c r="E6" s="14">
        <v>149</v>
      </c>
      <c r="F6" s="14">
        <f t="shared" ref="F6:F58" si="3">E6/$U6</f>
        <v>10.642857142857142</v>
      </c>
      <c r="G6" s="14">
        <v>33525</v>
      </c>
      <c r="H6" s="14">
        <v>261</v>
      </c>
      <c r="I6" s="14">
        <f t="shared" ref="I6:I58" si="4">H6/$U6</f>
        <v>18.642857142857142</v>
      </c>
      <c r="J6" s="14">
        <v>57795.75</v>
      </c>
      <c r="K6" s="14">
        <v>0</v>
      </c>
      <c r="L6" s="14">
        <f t="shared" ref="L6:L58" si="5">K6/$U6</f>
        <v>0</v>
      </c>
      <c r="M6" s="14">
        <v>0</v>
      </c>
      <c r="N6" s="14">
        <v>0</v>
      </c>
      <c r="O6" s="14">
        <f t="shared" ref="O6:O58" si="6">N6/$U6</f>
        <v>0</v>
      </c>
      <c r="P6" s="14">
        <v>0</v>
      </c>
      <c r="Q6" s="16">
        <f t="shared" ref="Q6:Q58" si="7">E6+H6+K6+N6</f>
        <v>410</v>
      </c>
      <c r="R6" s="16">
        <f t="shared" ref="R6:R58" si="8">Q6/$U6</f>
        <v>29.285714285714285</v>
      </c>
      <c r="S6" s="17">
        <f t="shared" ref="S6:S58" si="9">G6+J6+M6+P6</f>
        <v>91320.75</v>
      </c>
      <c r="U6" s="18">
        <f>KG!X6</f>
        <v>14</v>
      </c>
      <c r="W6" s="36">
        <v>17.074409587241998</v>
      </c>
      <c r="X6" s="36">
        <f t="shared" ref="X6:X58" si="10">W6-R6</f>
        <v>-12.211304698472286</v>
      </c>
      <c r="Y6" s="40">
        <f t="shared" ref="Y6:Y58" si="11">R6/W6-1</f>
        <v>0.71518166622853974</v>
      </c>
      <c r="AA6" s="36">
        <v>27</v>
      </c>
      <c r="AB6" s="36">
        <f t="shared" ref="AB6:AB58" si="12">R6/$Y$1</f>
        <v>1.2732919254658384</v>
      </c>
      <c r="AC6" s="36">
        <f t="shared" ref="AC6:AC58" si="13">IF(AB6=0,0,AA6/AB6)</f>
        <v>21.20487804878049</v>
      </c>
      <c r="AD6" s="76">
        <f>KG!AG6</f>
        <v>3150</v>
      </c>
      <c r="AE6" s="31">
        <f t="shared" ref="AE6:AE58" si="14">AA6*AD6</f>
        <v>85050</v>
      </c>
    </row>
    <row r="7" spans="1:31">
      <c r="A7" s="12">
        <f>KG!A7</f>
        <v>3</v>
      </c>
      <c r="B7" s="42">
        <f>KG!B7</f>
        <v>1401520</v>
      </c>
      <c r="C7" s="19">
        <f>KG!C7</f>
        <v>13600</v>
      </c>
      <c r="D7" s="13" t="str">
        <f>KG!D7</f>
        <v>Чипсы Kracks Cheese 12*45 gr</v>
      </c>
      <c r="E7" s="14">
        <v>31</v>
      </c>
      <c r="F7" s="14">
        <f t="shared" si="3"/>
        <v>2.5833333333333335</v>
      </c>
      <c r="G7" s="14">
        <v>3255</v>
      </c>
      <c r="H7" s="14">
        <v>558</v>
      </c>
      <c r="I7" s="14">
        <f t="shared" si="4"/>
        <v>46.5</v>
      </c>
      <c r="J7" s="14">
        <v>58076.55</v>
      </c>
      <c r="K7" s="14">
        <v>0</v>
      </c>
      <c r="L7" s="14">
        <f t="shared" si="5"/>
        <v>0</v>
      </c>
      <c r="M7" s="14">
        <v>0</v>
      </c>
      <c r="N7" s="14">
        <v>0</v>
      </c>
      <c r="O7" s="14">
        <f t="shared" si="6"/>
        <v>0</v>
      </c>
      <c r="P7" s="14">
        <v>0</v>
      </c>
      <c r="Q7" s="16">
        <f t="shared" si="7"/>
        <v>589</v>
      </c>
      <c r="R7" s="16">
        <f t="shared" si="8"/>
        <v>49.083333333333336</v>
      </c>
      <c r="S7" s="17">
        <f t="shared" si="9"/>
        <v>61331.55</v>
      </c>
      <c r="U7" s="18">
        <f>KG!X7</f>
        <v>12</v>
      </c>
      <c r="W7" s="36">
        <v>18.074409587241998</v>
      </c>
      <c r="X7" s="36">
        <f t="shared" si="10"/>
        <v>-31.008923746091337</v>
      </c>
      <c r="Y7" s="40">
        <f t="shared" si="11"/>
        <v>1.7156258187254587</v>
      </c>
      <c r="AA7" s="36">
        <v>63</v>
      </c>
      <c r="AB7" s="36">
        <f t="shared" si="12"/>
        <v>2.1340579710144927</v>
      </c>
      <c r="AC7" s="36">
        <f t="shared" si="13"/>
        <v>29.521222410865875</v>
      </c>
      <c r="AD7" s="76">
        <f>KG!AG7</f>
        <v>1260</v>
      </c>
      <c r="AE7" s="31">
        <f t="shared" si="14"/>
        <v>79380</v>
      </c>
    </row>
    <row r="8" spans="1:31">
      <c r="A8" s="12">
        <f>KG!A8</f>
        <v>4</v>
      </c>
      <c r="B8" s="42">
        <f>KG!B8</f>
        <v>1401020</v>
      </c>
      <c r="C8" s="19">
        <f>KG!C8</f>
        <v>13595</v>
      </c>
      <c r="D8" s="13" t="str">
        <f>KG!D8</f>
        <v>Чипсы Kracks Cheese 14*160 gr</v>
      </c>
      <c r="E8" s="14">
        <v>163</v>
      </c>
      <c r="F8" s="14">
        <f t="shared" si="3"/>
        <v>11.642857142857142</v>
      </c>
      <c r="G8" s="14">
        <v>36675</v>
      </c>
      <c r="H8" s="14">
        <v>488</v>
      </c>
      <c r="I8" s="14">
        <f t="shared" si="4"/>
        <v>34.857142857142854</v>
      </c>
      <c r="J8" s="14">
        <v>108724.5</v>
      </c>
      <c r="K8" s="14">
        <v>0</v>
      </c>
      <c r="L8" s="14">
        <f t="shared" si="5"/>
        <v>0</v>
      </c>
      <c r="M8" s="14">
        <v>0</v>
      </c>
      <c r="N8" s="14">
        <v>0</v>
      </c>
      <c r="O8" s="14">
        <f t="shared" si="6"/>
        <v>0</v>
      </c>
      <c r="P8" s="14">
        <v>0</v>
      </c>
      <c r="Q8" s="16">
        <f t="shared" si="7"/>
        <v>651</v>
      </c>
      <c r="R8" s="16">
        <f t="shared" si="8"/>
        <v>46.5</v>
      </c>
      <c r="S8" s="17">
        <f t="shared" si="9"/>
        <v>145399.5</v>
      </c>
      <c r="U8" s="18">
        <f>KG!X8</f>
        <v>14</v>
      </c>
      <c r="W8" s="36">
        <v>19.074409587241998</v>
      </c>
      <c r="X8" s="36">
        <f t="shared" si="10"/>
        <v>-27.425590412758002</v>
      </c>
      <c r="Y8" s="40">
        <f t="shared" si="11"/>
        <v>1.437821196368863</v>
      </c>
      <c r="AA8" s="36">
        <v>32.714285714285715</v>
      </c>
      <c r="AB8" s="36">
        <f t="shared" si="12"/>
        <v>2.0217391304347827</v>
      </c>
      <c r="AC8" s="36">
        <f t="shared" si="13"/>
        <v>16.181259600614439</v>
      </c>
      <c r="AD8" s="76">
        <f>KG!AG8</f>
        <v>3150</v>
      </c>
      <c r="AE8" s="31">
        <f t="shared" si="14"/>
        <v>103050</v>
      </c>
    </row>
    <row r="9" spans="1:31">
      <c r="A9" s="12">
        <f>KG!A9</f>
        <v>5</v>
      </c>
      <c r="B9" s="42">
        <f>KG!B9</f>
        <v>1402070</v>
      </c>
      <c r="C9" s="19">
        <f>KG!C9</f>
        <v>19809</v>
      </c>
      <c r="D9" s="13" t="str">
        <f>KG!D9</f>
        <v>Чипсы Kracks Crab 14*160 gr</v>
      </c>
      <c r="E9" s="14">
        <v>23</v>
      </c>
      <c r="F9" s="14">
        <f t="shared" si="3"/>
        <v>1.6428571428571428</v>
      </c>
      <c r="G9" s="14">
        <v>5175</v>
      </c>
      <c r="H9" s="14">
        <v>229</v>
      </c>
      <c r="I9" s="14">
        <f t="shared" si="4"/>
        <v>16.357142857142858</v>
      </c>
      <c r="J9" s="14">
        <v>50643</v>
      </c>
      <c r="K9" s="14">
        <v>0</v>
      </c>
      <c r="L9" s="14">
        <f t="shared" si="5"/>
        <v>0</v>
      </c>
      <c r="M9" s="14">
        <v>0</v>
      </c>
      <c r="N9" s="14">
        <v>0</v>
      </c>
      <c r="O9" s="14">
        <f t="shared" si="6"/>
        <v>0</v>
      </c>
      <c r="P9" s="14">
        <v>0</v>
      </c>
      <c r="Q9" s="16">
        <f t="shared" si="7"/>
        <v>252</v>
      </c>
      <c r="R9" s="16">
        <f t="shared" si="8"/>
        <v>18</v>
      </c>
      <c r="S9" s="17">
        <f t="shared" si="9"/>
        <v>55818</v>
      </c>
      <c r="U9" s="18">
        <f>KG!X9</f>
        <v>14</v>
      </c>
      <c r="W9" s="36">
        <v>20.074409587241998</v>
      </c>
      <c r="X9" s="36">
        <f t="shared" si="10"/>
        <v>2.0744095872419983</v>
      </c>
      <c r="Y9" s="40">
        <f t="shared" si="11"/>
        <v>-0.10333601983294993</v>
      </c>
      <c r="AA9" s="36">
        <v>24.214285714285715</v>
      </c>
      <c r="AB9" s="36">
        <f t="shared" si="12"/>
        <v>0.78260869565217395</v>
      </c>
      <c r="AC9" s="36">
        <f t="shared" si="13"/>
        <v>30.94047619047619</v>
      </c>
      <c r="AD9" s="76">
        <f>KG!AG9</f>
        <v>3150</v>
      </c>
      <c r="AE9" s="31">
        <f t="shared" si="14"/>
        <v>76275</v>
      </c>
    </row>
    <row r="10" spans="1:31">
      <c r="A10" s="12">
        <f>KG!A10</f>
        <v>6</v>
      </c>
      <c r="B10" s="42">
        <f>KG!B10</f>
        <v>1401505</v>
      </c>
      <c r="C10" s="19">
        <f>KG!C10</f>
        <v>13597</v>
      </c>
      <c r="D10" s="13" t="str">
        <f>KG!D10</f>
        <v>Чипсы Kracks Original 12*45 gr</v>
      </c>
      <c r="E10" s="14">
        <v>40</v>
      </c>
      <c r="F10" s="14">
        <f t="shared" si="3"/>
        <v>3.3333333333333335</v>
      </c>
      <c r="G10" s="14">
        <v>4200</v>
      </c>
      <c r="H10" s="14">
        <v>540</v>
      </c>
      <c r="I10" s="14">
        <f t="shared" si="4"/>
        <v>45</v>
      </c>
      <c r="J10" s="14">
        <v>56260.05</v>
      </c>
      <c r="K10" s="14">
        <v>0</v>
      </c>
      <c r="L10" s="14">
        <f t="shared" si="5"/>
        <v>0</v>
      </c>
      <c r="M10" s="14">
        <v>0</v>
      </c>
      <c r="N10" s="14">
        <v>0</v>
      </c>
      <c r="O10" s="14">
        <f t="shared" si="6"/>
        <v>0</v>
      </c>
      <c r="P10" s="14">
        <v>0</v>
      </c>
      <c r="Q10" s="16">
        <f t="shared" si="7"/>
        <v>580</v>
      </c>
      <c r="R10" s="16">
        <f t="shared" si="8"/>
        <v>48.333333333333336</v>
      </c>
      <c r="S10" s="17">
        <f t="shared" si="9"/>
        <v>60460.05</v>
      </c>
      <c r="U10" s="18">
        <f>KG!X10</f>
        <v>12</v>
      </c>
      <c r="W10" s="36">
        <v>21.074409587241998</v>
      </c>
      <c r="X10" s="36">
        <f t="shared" si="10"/>
        <v>-27.258923746091337</v>
      </c>
      <c r="Y10" s="40">
        <f t="shared" si="11"/>
        <v>1.2934608503857357</v>
      </c>
      <c r="AA10" s="36">
        <v>0</v>
      </c>
      <c r="AB10" s="36">
        <f t="shared" si="12"/>
        <v>2.1014492753623188</v>
      </c>
      <c r="AC10" s="36">
        <f t="shared" si="13"/>
        <v>0</v>
      </c>
      <c r="AD10" s="76">
        <f>KG!AG10</f>
        <v>1260</v>
      </c>
      <c r="AE10" s="31">
        <f t="shared" si="14"/>
        <v>0</v>
      </c>
    </row>
    <row r="11" spans="1:31">
      <c r="A11" s="12">
        <f>KG!A11</f>
        <v>7</v>
      </c>
      <c r="B11" s="42">
        <f>KG!B11</f>
        <v>1401005</v>
      </c>
      <c r="C11" s="19">
        <f>KG!C11</f>
        <v>13592</v>
      </c>
      <c r="D11" s="13" t="str">
        <f>KG!D11</f>
        <v>Чипсы Kracks Original 14*160 gr</v>
      </c>
      <c r="E11" s="14">
        <v>57</v>
      </c>
      <c r="F11" s="14">
        <f t="shared" si="3"/>
        <v>4.0714285714285712</v>
      </c>
      <c r="G11" s="14">
        <v>12824.97</v>
      </c>
      <c r="H11" s="14">
        <v>434</v>
      </c>
      <c r="I11" s="14">
        <f t="shared" si="4"/>
        <v>31</v>
      </c>
      <c r="J11" s="14">
        <v>96478.75</v>
      </c>
      <c r="K11" s="14">
        <v>0</v>
      </c>
      <c r="L11" s="14">
        <f t="shared" si="5"/>
        <v>0</v>
      </c>
      <c r="M11" s="14">
        <v>0</v>
      </c>
      <c r="N11" s="14">
        <v>0</v>
      </c>
      <c r="O11" s="14">
        <f t="shared" si="6"/>
        <v>0</v>
      </c>
      <c r="P11" s="14">
        <v>0</v>
      </c>
      <c r="Q11" s="16">
        <f t="shared" si="7"/>
        <v>491</v>
      </c>
      <c r="R11" s="16">
        <f t="shared" si="8"/>
        <v>35.071428571428569</v>
      </c>
      <c r="S11" s="17">
        <f t="shared" si="9"/>
        <v>109303.72</v>
      </c>
      <c r="U11" s="18">
        <f>KG!X11</f>
        <v>14</v>
      </c>
      <c r="W11" s="36">
        <v>22.074409587241998</v>
      </c>
      <c r="X11" s="36">
        <f t="shared" si="10"/>
        <v>-12.997018984186571</v>
      </c>
      <c r="Y11" s="40">
        <f t="shared" si="11"/>
        <v>0.58878217932941923</v>
      </c>
      <c r="AA11" s="36">
        <v>0</v>
      </c>
      <c r="AB11" s="36">
        <f t="shared" si="12"/>
        <v>1.5248447204968942</v>
      </c>
      <c r="AC11" s="36">
        <f t="shared" si="13"/>
        <v>0</v>
      </c>
      <c r="AD11" s="76">
        <f>KG!AG11</f>
        <v>3150</v>
      </c>
      <c r="AE11" s="31">
        <f t="shared" si="14"/>
        <v>0</v>
      </c>
    </row>
    <row r="12" spans="1:31">
      <c r="A12" s="12">
        <f>KG!A12</f>
        <v>8</v>
      </c>
      <c r="B12" s="42">
        <f>KG!B12</f>
        <v>1401025</v>
      </c>
      <c r="C12" s="19">
        <f>KG!C12</f>
        <v>13596</v>
      </c>
      <c r="D12" s="13" t="str">
        <f>KG!D12</f>
        <v>Чипсы Kracks Paprika 14*160 gr</v>
      </c>
      <c r="E12" s="14">
        <v>38</v>
      </c>
      <c r="F12" s="14">
        <f t="shared" si="3"/>
        <v>2.7142857142857144</v>
      </c>
      <c r="G12" s="14">
        <v>8549.9</v>
      </c>
      <c r="H12" s="14">
        <v>267</v>
      </c>
      <c r="I12" s="14">
        <f t="shared" si="4"/>
        <v>19.071428571428573</v>
      </c>
      <c r="J12" s="14">
        <v>59319</v>
      </c>
      <c r="K12" s="14">
        <v>0</v>
      </c>
      <c r="L12" s="14">
        <f t="shared" si="5"/>
        <v>0</v>
      </c>
      <c r="M12" s="14">
        <v>0</v>
      </c>
      <c r="N12" s="14">
        <v>0</v>
      </c>
      <c r="O12" s="14">
        <f t="shared" si="6"/>
        <v>0</v>
      </c>
      <c r="P12" s="14">
        <v>0</v>
      </c>
      <c r="Q12" s="16">
        <f t="shared" si="7"/>
        <v>305</v>
      </c>
      <c r="R12" s="16">
        <f t="shared" si="8"/>
        <v>21.785714285714285</v>
      </c>
      <c r="S12" s="17">
        <f t="shared" si="9"/>
        <v>67868.899999999994</v>
      </c>
      <c r="U12" s="18">
        <f>KG!X12</f>
        <v>14</v>
      </c>
      <c r="W12" s="36">
        <v>23.074409587241998</v>
      </c>
      <c r="X12" s="36">
        <f t="shared" si="10"/>
        <v>1.2886953015277136</v>
      </c>
      <c r="Y12" s="40">
        <f t="shared" si="11"/>
        <v>-5.5849546080704138E-2</v>
      </c>
      <c r="AA12" s="36">
        <v>0</v>
      </c>
      <c r="AB12" s="36">
        <f t="shared" si="12"/>
        <v>0.94720496894409933</v>
      </c>
      <c r="AC12" s="36">
        <f t="shared" si="13"/>
        <v>0</v>
      </c>
      <c r="AD12" s="76">
        <f>KG!AG12</f>
        <v>3150</v>
      </c>
      <c r="AE12" s="31">
        <f t="shared" si="14"/>
        <v>0</v>
      </c>
    </row>
    <row r="13" spans="1:31">
      <c r="A13" s="12">
        <f>KG!A13</f>
        <v>9</v>
      </c>
      <c r="B13" s="42">
        <f>KG!B13</f>
        <v>1401510</v>
      </c>
      <c r="C13" s="19">
        <f>KG!C13</f>
        <v>13598</v>
      </c>
      <c r="D13" s="13" t="str">
        <f>KG!D13</f>
        <v>Чипсы Kracks Sour Cream&amp;onion 12*45 gr</v>
      </c>
      <c r="E13" s="14">
        <v>14</v>
      </c>
      <c r="F13" s="14">
        <f t="shared" si="3"/>
        <v>1.1666666666666667</v>
      </c>
      <c r="G13" s="14">
        <v>1470</v>
      </c>
      <c r="H13" s="14">
        <v>562</v>
      </c>
      <c r="I13" s="14">
        <f t="shared" si="4"/>
        <v>46.833333333333336</v>
      </c>
      <c r="J13" s="14">
        <v>58535.4</v>
      </c>
      <c r="K13" s="14">
        <v>0</v>
      </c>
      <c r="L13" s="14">
        <f t="shared" si="5"/>
        <v>0</v>
      </c>
      <c r="M13" s="14">
        <v>0</v>
      </c>
      <c r="N13" s="14">
        <v>0</v>
      </c>
      <c r="O13" s="14">
        <f t="shared" si="6"/>
        <v>0</v>
      </c>
      <c r="P13" s="14">
        <v>0</v>
      </c>
      <c r="Q13" s="16">
        <f t="shared" si="7"/>
        <v>576</v>
      </c>
      <c r="R13" s="16">
        <f t="shared" si="8"/>
        <v>48</v>
      </c>
      <c r="S13" s="17">
        <f t="shared" si="9"/>
        <v>60005.4</v>
      </c>
      <c r="U13" s="18">
        <f>KG!X13</f>
        <v>12</v>
      </c>
      <c r="W13" s="36">
        <v>24.074409587241998</v>
      </c>
      <c r="X13" s="36">
        <f t="shared" si="10"/>
        <v>-23.925590412758002</v>
      </c>
      <c r="Y13" s="40">
        <f t="shared" si="11"/>
        <v>0.99381836659608624</v>
      </c>
      <c r="AA13" s="36">
        <v>0</v>
      </c>
      <c r="AB13" s="36">
        <f t="shared" si="12"/>
        <v>2.0869565217391304</v>
      </c>
      <c r="AC13" s="36">
        <f t="shared" si="13"/>
        <v>0</v>
      </c>
      <c r="AD13" s="76">
        <f>KG!AG13</f>
        <v>1260</v>
      </c>
      <c r="AE13" s="31">
        <f t="shared" si="14"/>
        <v>0</v>
      </c>
    </row>
    <row r="14" spans="1:31">
      <c r="A14" s="12">
        <f>KG!A14</f>
        <v>10</v>
      </c>
      <c r="B14" s="42">
        <f>KG!B14</f>
        <v>1401010</v>
      </c>
      <c r="C14" s="19">
        <f>KG!C14</f>
        <v>13593</v>
      </c>
      <c r="D14" s="13" t="str">
        <f>KG!D14</f>
        <v>Чипсы Kracks Sour Cream&amp;onion 14*160 gr</v>
      </c>
      <c r="E14" s="14">
        <v>96</v>
      </c>
      <c r="F14" s="14">
        <f t="shared" si="3"/>
        <v>6.8571428571428568</v>
      </c>
      <c r="G14" s="14">
        <v>21600</v>
      </c>
      <c r="H14" s="14">
        <v>499</v>
      </c>
      <c r="I14" s="14">
        <f t="shared" si="4"/>
        <v>35.642857142857146</v>
      </c>
      <c r="J14" s="14">
        <v>111109.5</v>
      </c>
      <c r="K14" s="14">
        <v>0</v>
      </c>
      <c r="L14" s="14">
        <f t="shared" si="5"/>
        <v>0</v>
      </c>
      <c r="M14" s="14">
        <v>0</v>
      </c>
      <c r="N14" s="14">
        <v>0</v>
      </c>
      <c r="O14" s="14">
        <f t="shared" si="6"/>
        <v>0</v>
      </c>
      <c r="P14" s="14">
        <v>0</v>
      </c>
      <c r="Q14" s="16">
        <f t="shared" si="7"/>
        <v>595</v>
      </c>
      <c r="R14" s="16">
        <f t="shared" si="8"/>
        <v>42.5</v>
      </c>
      <c r="S14" s="17">
        <f t="shared" si="9"/>
        <v>132709.5</v>
      </c>
      <c r="U14" s="18">
        <f>KG!X14</f>
        <v>14</v>
      </c>
      <c r="W14" s="36">
        <v>25.074409587241998</v>
      </c>
      <c r="X14" s="36">
        <f t="shared" si="10"/>
        <v>-17.425590412758002</v>
      </c>
      <c r="Y14" s="40">
        <f t="shared" si="11"/>
        <v>0.69495516343580199</v>
      </c>
      <c r="AA14" s="36">
        <v>0</v>
      </c>
      <c r="AB14" s="36">
        <f t="shared" si="12"/>
        <v>1.8478260869565217</v>
      </c>
      <c r="AC14" s="36">
        <f t="shared" si="13"/>
        <v>0</v>
      </c>
      <c r="AD14" s="76">
        <f>KG!AG14</f>
        <v>3150</v>
      </c>
      <c r="AE14" s="31">
        <f t="shared" si="14"/>
        <v>0</v>
      </c>
    </row>
    <row r="15" spans="1:31">
      <c r="A15" s="12">
        <f>KG!A15</f>
        <v>11</v>
      </c>
      <c r="B15" s="42">
        <f>KG!B15</f>
        <v>1104230</v>
      </c>
      <c r="C15" s="19">
        <f>KG!C15</f>
        <v>24005</v>
      </c>
      <c r="D15" s="13" t="str">
        <f>KG!D15</f>
        <v>MacCoffee Ingrd 3 in 1 Toffee 25*10*20 gr</v>
      </c>
      <c r="E15" s="14">
        <v>0</v>
      </c>
      <c r="F15" s="14">
        <f t="shared" si="3"/>
        <v>0</v>
      </c>
      <c r="G15" s="14">
        <v>0</v>
      </c>
      <c r="H15" s="14">
        <v>141</v>
      </c>
      <c r="I15" s="14">
        <f t="shared" si="4"/>
        <v>5.64</v>
      </c>
      <c r="J15" s="14">
        <v>21110.2</v>
      </c>
      <c r="K15" s="14">
        <v>0</v>
      </c>
      <c r="L15" s="14">
        <f t="shared" si="5"/>
        <v>0</v>
      </c>
      <c r="M15" s="14">
        <v>0</v>
      </c>
      <c r="N15" s="14">
        <v>3</v>
      </c>
      <c r="O15" s="14">
        <f t="shared" si="6"/>
        <v>0.12</v>
      </c>
      <c r="P15" s="14">
        <v>456</v>
      </c>
      <c r="Q15" s="16">
        <f t="shared" si="7"/>
        <v>144</v>
      </c>
      <c r="R15" s="16">
        <f t="shared" si="8"/>
        <v>5.76</v>
      </c>
      <c r="S15" s="17">
        <f t="shared" si="9"/>
        <v>21566.2</v>
      </c>
      <c r="U15" s="18">
        <f>KG!X15</f>
        <v>25</v>
      </c>
      <c r="W15" s="36">
        <v>26.074409587241998</v>
      </c>
      <c r="X15" s="36">
        <f t="shared" si="10"/>
        <v>20.314409587241997</v>
      </c>
      <c r="Y15" s="40">
        <f t="shared" si="11"/>
        <v>-0.77909375164458861</v>
      </c>
      <c r="AA15" s="36">
        <v>2.36</v>
      </c>
      <c r="AB15" s="36">
        <f t="shared" si="12"/>
        <v>0.25043478260869562</v>
      </c>
      <c r="AC15" s="36">
        <f t="shared" si="13"/>
        <v>9.4236111111111125</v>
      </c>
      <c r="AD15" s="76">
        <f>KG!AG15</f>
        <v>3800</v>
      </c>
      <c r="AE15" s="31">
        <f t="shared" si="14"/>
        <v>8968</v>
      </c>
    </row>
    <row r="16" spans="1:31">
      <c r="A16" s="12">
        <f>KG!A16</f>
        <v>12</v>
      </c>
      <c r="B16" s="42">
        <f>KG!B16</f>
        <v>19040300</v>
      </c>
      <c r="C16" s="19">
        <f>KG!C16</f>
        <v>41105</v>
      </c>
      <c r="D16" s="13" t="str">
        <f>KG!D16</f>
        <v>MacCoffee Ingrd 3 in 1 Toffee 50*10*20 gr OPP</v>
      </c>
      <c r="E16" s="14">
        <v>204</v>
      </c>
      <c r="F16" s="14">
        <f t="shared" si="3"/>
        <v>4.08</v>
      </c>
      <c r="G16" s="14">
        <v>31008</v>
      </c>
      <c r="H16" s="14">
        <v>29</v>
      </c>
      <c r="I16" s="14">
        <f t="shared" si="4"/>
        <v>0.57999999999999996</v>
      </c>
      <c r="J16" s="14">
        <v>4365.4399999999996</v>
      </c>
      <c r="K16" s="14">
        <v>0</v>
      </c>
      <c r="L16" s="14">
        <f t="shared" si="5"/>
        <v>0</v>
      </c>
      <c r="M16" s="14">
        <v>0</v>
      </c>
      <c r="N16" s="14">
        <v>0</v>
      </c>
      <c r="O16" s="14">
        <f t="shared" si="6"/>
        <v>0</v>
      </c>
      <c r="P16" s="14">
        <v>0</v>
      </c>
      <c r="Q16" s="16">
        <f t="shared" si="7"/>
        <v>233</v>
      </c>
      <c r="R16" s="16">
        <f t="shared" si="8"/>
        <v>4.66</v>
      </c>
      <c r="S16" s="17">
        <f t="shared" si="9"/>
        <v>35373.440000000002</v>
      </c>
      <c r="U16" s="18">
        <f>KG!X16</f>
        <v>50</v>
      </c>
      <c r="W16" s="36">
        <v>27.074409587241998</v>
      </c>
      <c r="X16" s="36">
        <f t="shared" si="10"/>
        <v>22.414409587241998</v>
      </c>
      <c r="Y16" s="40">
        <f t="shared" si="11"/>
        <v>-0.82788174992388808</v>
      </c>
      <c r="AA16" s="36">
        <v>2.3199999999999998</v>
      </c>
      <c r="AB16" s="36">
        <f t="shared" si="12"/>
        <v>0.20260869565217393</v>
      </c>
      <c r="AC16" s="36">
        <f t="shared" si="13"/>
        <v>11.450643776824032</v>
      </c>
      <c r="AD16" s="76">
        <f>KG!AG16</f>
        <v>7600</v>
      </c>
      <c r="AE16" s="31">
        <f t="shared" si="14"/>
        <v>17632</v>
      </c>
    </row>
    <row r="17" spans="1:31">
      <c r="A17" s="12">
        <f>KG!A17</f>
        <v>13</v>
      </c>
      <c r="B17" s="42">
        <f>KG!B17</f>
        <v>1104520</v>
      </c>
      <c r="C17" s="19">
        <f>KG!C17</f>
        <v>19320</v>
      </c>
      <c r="D17" s="13" t="str">
        <f>KG!D17</f>
        <v>Горячий шоколад MacCoffee MacChocolate 10*10*20 gr</v>
      </c>
      <c r="E17" s="14">
        <v>40</v>
      </c>
      <c r="F17" s="14">
        <f t="shared" si="3"/>
        <v>4</v>
      </c>
      <c r="G17" s="14">
        <v>6400</v>
      </c>
      <c r="H17" s="14">
        <v>64</v>
      </c>
      <c r="I17" s="14">
        <f t="shared" si="4"/>
        <v>6.4</v>
      </c>
      <c r="J17" s="14">
        <v>9904</v>
      </c>
      <c r="K17" s="14">
        <v>0</v>
      </c>
      <c r="L17" s="14">
        <f t="shared" si="5"/>
        <v>0</v>
      </c>
      <c r="M17" s="14">
        <v>0</v>
      </c>
      <c r="N17" s="14">
        <v>0</v>
      </c>
      <c r="O17" s="14">
        <f t="shared" si="6"/>
        <v>0</v>
      </c>
      <c r="P17" s="14">
        <v>0</v>
      </c>
      <c r="Q17" s="16">
        <f t="shared" si="7"/>
        <v>104</v>
      </c>
      <c r="R17" s="16">
        <f t="shared" si="8"/>
        <v>10.4</v>
      </c>
      <c r="S17" s="17">
        <f t="shared" si="9"/>
        <v>16304</v>
      </c>
      <c r="U17" s="18">
        <f>KG!X17</f>
        <v>10</v>
      </c>
      <c r="W17" s="36">
        <v>28.074409587241998</v>
      </c>
      <c r="X17" s="36">
        <f t="shared" si="10"/>
        <v>17.674409587241996</v>
      </c>
      <c r="Y17" s="40">
        <f t="shared" si="11"/>
        <v>-0.62955587836382754</v>
      </c>
      <c r="AA17" s="36">
        <v>16</v>
      </c>
      <c r="AB17" s="36">
        <f t="shared" si="12"/>
        <v>0.45217391304347826</v>
      </c>
      <c r="AC17" s="36">
        <f t="shared" si="13"/>
        <v>35.384615384615387</v>
      </c>
      <c r="AD17" s="76">
        <f>KG!AG17</f>
        <v>1600</v>
      </c>
      <c r="AE17" s="31">
        <f t="shared" si="14"/>
        <v>25600</v>
      </c>
    </row>
    <row r="18" spans="1:31">
      <c r="A18" s="12">
        <f>KG!A18</f>
        <v>14</v>
      </c>
      <c r="B18" s="42">
        <f>KG!B18</f>
        <v>1105008</v>
      </c>
      <c r="C18" s="19">
        <f>KG!C18</f>
        <v>13602</v>
      </c>
      <c r="D18" s="13" t="str">
        <f>KG!D18</f>
        <v>Какао MacCoffee MacChoco Pouch 235 gr</v>
      </c>
      <c r="E18" s="14">
        <v>90</v>
      </c>
      <c r="F18" s="14">
        <f t="shared" si="3"/>
        <v>7.5</v>
      </c>
      <c r="G18" s="14">
        <v>15300</v>
      </c>
      <c r="H18" s="14">
        <v>64</v>
      </c>
      <c r="I18" s="14">
        <f t="shared" si="4"/>
        <v>5.333333333333333</v>
      </c>
      <c r="J18" s="14">
        <v>10665.8</v>
      </c>
      <c r="K18" s="14">
        <v>0</v>
      </c>
      <c r="L18" s="14">
        <f t="shared" si="5"/>
        <v>0</v>
      </c>
      <c r="M18" s="14">
        <v>0</v>
      </c>
      <c r="N18" s="14">
        <v>0</v>
      </c>
      <c r="O18" s="14">
        <f t="shared" si="6"/>
        <v>0</v>
      </c>
      <c r="P18" s="14">
        <v>0</v>
      </c>
      <c r="Q18" s="16">
        <f t="shared" si="7"/>
        <v>154</v>
      </c>
      <c r="R18" s="16">
        <f t="shared" si="8"/>
        <v>12.833333333333334</v>
      </c>
      <c r="S18" s="17">
        <f t="shared" si="9"/>
        <v>25965.8</v>
      </c>
      <c r="U18" s="18">
        <f>KG!X18</f>
        <v>12</v>
      </c>
      <c r="W18" s="36">
        <v>29.074409587241998</v>
      </c>
      <c r="X18" s="36">
        <f t="shared" si="10"/>
        <v>16.241076253908666</v>
      </c>
      <c r="Y18" s="40">
        <f t="shared" si="11"/>
        <v>-0.55860381980156637</v>
      </c>
      <c r="AA18" s="36">
        <v>3</v>
      </c>
      <c r="AB18" s="36">
        <f t="shared" si="12"/>
        <v>0.55797101449275366</v>
      </c>
      <c r="AC18" s="36">
        <f t="shared" si="13"/>
        <v>5.3766233766233764</v>
      </c>
      <c r="AD18" s="76">
        <f>KG!AG18</f>
        <v>12800</v>
      </c>
      <c r="AE18" s="31">
        <f t="shared" si="14"/>
        <v>38400</v>
      </c>
    </row>
    <row r="19" spans="1:31">
      <c r="A19" s="12">
        <f>KG!A19</f>
        <v>15</v>
      </c>
      <c r="B19" s="42">
        <f>KG!B19</f>
        <v>1105007</v>
      </c>
      <c r="C19" s="19">
        <f>KG!C19</f>
        <v>26260</v>
      </c>
      <c r="D19" s="13" t="str">
        <f>KG!D19</f>
        <v>Какао MacChoco Marshmallow Smeshariki Pouch 12*235 gr</v>
      </c>
      <c r="E19" s="14">
        <v>0</v>
      </c>
      <c r="F19" s="14">
        <f t="shared" si="3"/>
        <v>0</v>
      </c>
      <c r="G19" s="14">
        <v>0</v>
      </c>
      <c r="H19" s="14">
        <v>57</v>
      </c>
      <c r="I19" s="14">
        <f t="shared" si="4"/>
        <v>4.75</v>
      </c>
      <c r="J19" s="14">
        <v>9487.7000000000007</v>
      </c>
      <c r="K19" s="14">
        <v>0</v>
      </c>
      <c r="L19" s="14">
        <f t="shared" si="5"/>
        <v>0</v>
      </c>
      <c r="M19" s="14">
        <v>0</v>
      </c>
      <c r="N19" s="14">
        <v>0</v>
      </c>
      <c r="O19" s="14">
        <f t="shared" si="6"/>
        <v>0</v>
      </c>
      <c r="P19" s="14">
        <v>0</v>
      </c>
      <c r="Q19" s="16">
        <f t="shared" si="7"/>
        <v>57</v>
      </c>
      <c r="R19" s="16">
        <f t="shared" si="8"/>
        <v>4.75</v>
      </c>
      <c r="S19" s="17">
        <f t="shared" si="9"/>
        <v>9487.7000000000007</v>
      </c>
      <c r="U19" s="18">
        <f>KG!X19</f>
        <v>12</v>
      </c>
      <c r="W19" s="36">
        <v>30.074409587241998</v>
      </c>
      <c r="X19" s="36">
        <f t="shared" si="10"/>
        <v>25.324409587241998</v>
      </c>
      <c r="Y19" s="40">
        <f t="shared" si="11"/>
        <v>-0.84205841227835709</v>
      </c>
      <c r="AA19" s="36">
        <v>1.3333333333333333</v>
      </c>
      <c r="AB19" s="36">
        <f t="shared" si="12"/>
        <v>0.20652173913043478</v>
      </c>
      <c r="AC19" s="36">
        <f t="shared" si="13"/>
        <v>6.4561403508771926</v>
      </c>
      <c r="AD19" s="76">
        <f>KG!AG19</f>
        <v>2040</v>
      </c>
      <c r="AE19" s="31">
        <f t="shared" si="14"/>
        <v>2720</v>
      </c>
    </row>
    <row r="20" spans="1:31">
      <c r="A20" s="12">
        <f>KG!A20</f>
        <v>16</v>
      </c>
      <c r="B20" s="42">
        <f>KG!B20</f>
        <v>1103735</v>
      </c>
      <c r="C20" s="19">
        <f>KG!C20</f>
        <v>17736</v>
      </c>
      <c r="D20" s="13" t="str">
        <f>KG!D20</f>
        <v>Кофе Di Torino Cap Cannella с корицей 20*20*25.5gr</v>
      </c>
      <c r="E20" s="14">
        <v>45</v>
      </c>
      <c r="F20" s="14">
        <f t="shared" si="3"/>
        <v>2.25</v>
      </c>
      <c r="G20" s="14">
        <v>19530</v>
      </c>
      <c r="H20" s="14">
        <v>41</v>
      </c>
      <c r="I20" s="14">
        <f t="shared" si="4"/>
        <v>2.0499999999999998</v>
      </c>
      <c r="J20" s="14">
        <v>17642.099999999999</v>
      </c>
      <c r="K20" s="14">
        <v>1</v>
      </c>
      <c r="L20" s="14">
        <f t="shared" si="5"/>
        <v>0.05</v>
      </c>
      <c r="M20" s="14">
        <v>434</v>
      </c>
      <c r="N20" s="14">
        <v>0</v>
      </c>
      <c r="O20" s="14">
        <f t="shared" si="6"/>
        <v>0</v>
      </c>
      <c r="P20" s="14">
        <v>0</v>
      </c>
      <c r="Q20" s="16">
        <f t="shared" si="7"/>
        <v>87</v>
      </c>
      <c r="R20" s="16">
        <f t="shared" si="8"/>
        <v>4.3499999999999996</v>
      </c>
      <c r="S20" s="17">
        <f t="shared" si="9"/>
        <v>37606.1</v>
      </c>
      <c r="U20" s="18">
        <f>KG!X20</f>
        <v>20</v>
      </c>
      <c r="W20" s="36">
        <v>31.074409587241998</v>
      </c>
      <c r="X20" s="36">
        <f t="shared" si="10"/>
        <v>26.724409587242</v>
      </c>
      <c r="Y20" s="40">
        <f t="shared" si="11"/>
        <v>-0.8600134304149113</v>
      </c>
      <c r="AA20" s="36">
        <v>12.35</v>
      </c>
      <c r="AB20" s="36">
        <f t="shared" si="12"/>
        <v>0.18913043478260869</v>
      </c>
      <c r="AC20" s="36">
        <f t="shared" si="13"/>
        <v>65.298850574712645</v>
      </c>
      <c r="AD20" s="76">
        <f>KG!AG20</f>
        <v>8680</v>
      </c>
      <c r="AE20" s="31">
        <f t="shared" si="14"/>
        <v>107198</v>
      </c>
    </row>
    <row r="21" spans="1:31">
      <c r="A21" s="12">
        <f>KG!A21</f>
        <v>17</v>
      </c>
      <c r="B21" s="42">
        <f>KG!B21</f>
        <v>1103710</v>
      </c>
      <c r="C21" s="19">
        <f>KG!C21</f>
        <v>17486</v>
      </c>
      <c r="D21" s="13" t="str">
        <f>KG!D21</f>
        <v>Кофе Di Torino Cappuccino 20*20*25.5 gr</v>
      </c>
      <c r="E21" s="14">
        <v>212</v>
      </c>
      <c r="F21" s="14">
        <f t="shared" si="3"/>
        <v>10.6</v>
      </c>
      <c r="G21" s="14">
        <v>92008</v>
      </c>
      <c r="H21" s="14">
        <v>1319</v>
      </c>
      <c r="I21" s="14">
        <f t="shared" si="4"/>
        <v>65.95</v>
      </c>
      <c r="J21" s="14">
        <v>561826.02</v>
      </c>
      <c r="K21" s="14">
        <v>3013</v>
      </c>
      <c r="L21" s="14">
        <f t="shared" si="5"/>
        <v>150.65</v>
      </c>
      <c r="M21" s="14">
        <v>1217200.74</v>
      </c>
      <c r="N21" s="14">
        <v>5</v>
      </c>
      <c r="O21" s="14">
        <f t="shared" si="6"/>
        <v>0.25</v>
      </c>
      <c r="P21" s="14">
        <v>2170</v>
      </c>
      <c r="Q21" s="16">
        <f t="shared" si="7"/>
        <v>4549</v>
      </c>
      <c r="R21" s="16">
        <f t="shared" si="8"/>
        <v>227.45</v>
      </c>
      <c r="S21" s="17">
        <f t="shared" si="9"/>
        <v>1873204.76</v>
      </c>
      <c r="U21" s="18">
        <f>KG!X21</f>
        <v>20</v>
      </c>
      <c r="W21" s="36">
        <v>32.074409587242002</v>
      </c>
      <c r="X21" s="36">
        <f t="shared" si="10"/>
        <v>-195.37559041275799</v>
      </c>
      <c r="Y21" s="40">
        <f t="shared" si="11"/>
        <v>6.0913230493405894</v>
      </c>
      <c r="AA21" s="36">
        <v>96.25</v>
      </c>
      <c r="AB21" s="36">
        <f t="shared" si="12"/>
        <v>9.8891304347826079</v>
      </c>
      <c r="AC21" s="36">
        <f t="shared" si="13"/>
        <v>9.7329083315014291</v>
      </c>
      <c r="AD21" s="76">
        <f>KG!AG21</f>
        <v>8680</v>
      </c>
      <c r="AE21" s="31">
        <f t="shared" si="14"/>
        <v>835450</v>
      </c>
    </row>
    <row r="22" spans="1:31">
      <c r="A22" s="12">
        <f>KG!A22</f>
        <v>18</v>
      </c>
      <c r="B22" s="42">
        <f>KG!B22</f>
        <v>0</v>
      </c>
      <c r="C22" s="19">
        <f>KG!C22</f>
        <v>41343</v>
      </c>
      <c r="D22" s="13" t="str">
        <f>KG!D22</f>
        <v>Di Torino Cappuccino 20*20*25.5 gr OPP</v>
      </c>
      <c r="E22" s="14">
        <v>0</v>
      </c>
      <c r="F22" s="14">
        <f t="shared" si="3"/>
        <v>0</v>
      </c>
      <c r="G22" s="14">
        <v>0</v>
      </c>
      <c r="H22" s="14">
        <v>13</v>
      </c>
      <c r="I22" s="14">
        <f t="shared" si="4"/>
        <v>0.65</v>
      </c>
      <c r="J22" s="14">
        <v>5642</v>
      </c>
      <c r="K22" s="14">
        <v>30</v>
      </c>
      <c r="L22" s="14">
        <f t="shared" si="5"/>
        <v>1.5</v>
      </c>
      <c r="M22" s="14">
        <v>12195.4</v>
      </c>
      <c r="N22" s="14">
        <v>0</v>
      </c>
      <c r="O22" s="14">
        <f t="shared" si="6"/>
        <v>0</v>
      </c>
      <c r="P22" s="14">
        <v>0</v>
      </c>
      <c r="Q22" s="16">
        <f t="shared" si="7"/>
        <v>43</v>
      </c>
      <c r="R22" s="16">
        <f t="shared" si="8"/>
        <v>2.15</v>
      </c>
      <c r="S22" s="17">
        <f t="shared" si="9"/>
        <v>17837.400000000001</v>
      </c>
      <c r="U22" s="18">
        <f>KG!X22</f>
        <v>20</v>
      </c>
      <c r="W22" s="36">
        <v>33.074409587242002</v>
      </c>
      <c r="X22" s="36">
        <f t="shared" si="10"/>
        <v>30.924409587242003</v>
      </c>
      <c r="Y22" s="40">
        <f t="shared" si="11"/>
        <v>-0.93499506032514845</v>
      </c>
      <c r="AA22" s="36">
        <v>2.85</v>
      </c>
      <c r="AB22" s="36">
        <f t="shared" si="12"/>
        <v>9.3478260869565219E-2</v>
      </c>
      <c r="AC22" s="36">
        <f t="shared" si="13"/>
        <v>30.488372093023255</v>
      </c>
      <c r="AD22" s="76">
        <f>KG!AG22</f>
        <v>8680</v>
      </c>
      <c r="AE22" s="31">
        <f t="shared" si="14"/>
        <v>24738</v>
      </c>
    </row>
    <row r="23" spans="1:31">
      <c r="A23" s="12">
        <f>KG!A23</f>
        <v>19</v>
      </c>
      <c r="B23" s="42">
        <f>KG!B23</f>
        <v>1101025</v>
      </c>
      <c r="C23" s="19">
        <f>KG!C23</f>
        <v>13580</v>
      </c>
      <c r="D23" s="13" t="str">
        <f>KG!D23</f>
        <v>Кофе MacCoffee 3 in 1 10*100*20 gr</v>
      </c>
      <c r="E23" s="14">
        <v>0</v>
      </c>
      <c r="F23" s="14">
        <f t="shared" si="3"/>
        <v>0</v>
      </c>
      <c r="G23" s="14">
        <v>0</v>
      </c>
      <c r="H23" s="14">
        <v>30</v>
      </c>
      <c r="I23" s="14">
        <f t="shared" si="4"/>
        <v>3</v>
      </c>
      <c r="J23" s="14">
        <v>44916</v>
      </c>
      <c r="K23" s="14">
        <v>1</v>
      </c>
      <c r="L23" s="14">
        <f t="shared" si="5"/>
        <v>0.1</v>
      </c>
      <c r="M23" s="14">
        <v>1520</v>
      </c>
      <c r="N23" s="14">
        <v>0</v>
      </c>
      <c r="O23" s="14">
        <f t="shared" si="6"/>
        <v>0</v>
      </c>
      <c r="P23" s="14">
        <v>0</v>
      </c>
      <c r="Q23" s="16">
        <f t="shared" si="7"/>
        <v>31</v>
      </c>
      <c r="R23" s="16">
        <f t="shared" si="8"/>
        <v>3.1</v>
      </c>
      <c r="S23" s="17">
        <f t="shared" si="9"/>
        <v>46436</v>
      </c>
      <c r="U23" s="18">
        <f>KG!X23</f>
        <v>10</v>
      </c>
      <c r="W23" s="36">
        <v>34.074409587242002</v>
      </c>
      <c r="X23" s="36">
        <f t="shared" si="10"/>
        <v>30.974409587242</v>
      </c>
      <c r="Y23" s="40">
        <f t="shared" si="11"/>
        <v>-0.90902263494652924</v>
      </c>
      <c r="AA23" s="36">
        <v>1.3</v>
      </c>
      <c r="AB23" s="36">
        <f t="shared" si="12"/>
        <v>0.13478260869565217</v>
      </c>
      <c r="AC23" s="36">
        <f t="shared" si="13"/>
        <v>9.6451612903225818</v>
      </c>
      <c r="AD23" s="76">
        <f>KG!AG23</f>
        <v>15200</v>
      </c>
      <c r="AE23" s="31">
        <f t="shared" si="14"/>
        <v>19760</v>
      </c>
    </row>
    <row r="24" spans="1:31">
      <c r="A24" s="12">
        <f>KG!A24</f>
        <v>20</v>
      </c>
      <c r="B24" s="42">
        <f>KG!B24</f>
        <v>0</v>
      </c>
      <c r="C24" s="19">
        <f>KG!C24</f>
        <v>41342</v>
      </c>
      <c r="D24" s="13" t="str">
        <f>KG!D24</f>
        <v>MacCoffee 3 in 1 10*100*20 gr OPP</v>
      </c>
      <c r="E24" s="14">
        <v>0</v>
      </c>
      <c r="F24" s="14">
        <f t="shared" si="3"/>
        <v>0</v>
      </c>
      <c r="G24" s="14">
        <v>0</v>
      </c>
      <c r="H24" s="14">
        <v>2</v>
      </c>
      <c r="I24" s="14">
        <f t="shared" si="4"/>
        <v>0.2</v>
      </c>
      <c r="J24" s="14">
        <v>2933.6</v>
      </c>
      <c r="K24" s="14">
        <v>0</v>
      </c>
      <c r="L24" s="14">
        <f t="shared" si="5"/>
        <v>0</v>
      </c>
      <c r="M24" s="14">
        <v>0</v>
      </c>
      <c r="N24" s="14">
        <v>0</v>
      </c>
      <c r="O24" s="14">
        <f t="shared" si="6"/>
        <v>0</v>
      </c>
      <c r="P24" s="14">
        <v>0</v>
      </c>
      <c r="Q24" s="16">
        <f t="shared" si="7"/>
        <v>2</v>
      </c>
      <c r="R24" s="16">
        <f t="shared" si="8"/>
        <v>0.2</v>
      </c>
      <c r="S24" s="17">
        <f t="shared" si="9"/>
        <v>2933.6</v>
      </c>
      <c r="U24" s="18">
        <f>KG!X24</f>
        <v>10</v>
      </c>
      <c r="W24" s="36">
        <v>35.074409587242002</v>
      </c>
      <c r="X24" s="36">
        <f t="shared" si="10"/>
        <v>34.874409587241999</v>
      </c>
      <c r="Y24" s="40">
        <f t="shared" si="11"/>
        <v>-0.99429783701697017</v>
      </c>
      <c r="AA24" s="36">
        <v>4.8</v>
      </c>
      <c r="AB24" s="36">
        <f t="shared" si="12"/>
        <v>8.6956521739130436E-3</v>
      </c>
      <c r="AC24" s="36">
        <f t="shared" si="13"/>
        <v>552</v>
      </c>
      <c r="AD24" s="76">
        <f>KG!AG24</f>
        <v>15200</v>
      </c>
      <c r="AE24" s="31">
        <f t="shared" si="14"/>
        <v>72960</v>
      </c>
    </row>
    <row r="25" spans="1:31">
      <c r="A25" s="12">
        <f>KG!A25</f>
        <v>21</v>
      </c>
      <c r="B25" s="42">
        <f>KG!B25</f>
        <v>1101015</v>
      </c>
      <c r="C25" s="19">
        <f>KG!C25</f>
        <v>13579</v>
      </c>
      <c r="D25" s="13" t="str">
        <f>KG!D25</f>
        <v>Кофе MacCoffee 3 in 1 40*25*20 gr</v>
      </c>
      <c r="E25" s="14">
        <v>52</v>
      </c>
      <c r="F25" s="14">
        <f t="shared" si="3"/>
        <v>1.3</v>
      </c>
      <c r="G25" s="14">
        <v>19760</v>
      </c>
      <c r="H25" s="14">
        <v>322</v>
      </c>
      <c r="I25" s="14">
        <f t="shared" si="4"/>
        <v>8.0500000000000007</v>
      </c>
      <c r="J25" s="14">
        <v>121406.2</v>
      </c>
      <c r="K25" s="14">
        <v>956</v>
      </c>
      <c r="L25" s="14">
        <f t="shared" si="5"/>
        <v>23.9</v>
      </c>
      <c r="M25" s="14">
        <v>338074.6</v>
      </c>
      <c r="N25" s="14">
        <v>0</v>
      </c>
      <c r="O25" s="14">
        <f t="shared" si="6"/>
        <v>0</v>
      </c>
      <c r="P25" s="14">
        <v>0</v>
      </c>
      <c r="Q25" s="16">
        <f t="shared" si="7"/>
        <v>1330</v>
      </c>
      <c r="R25" s="16">
        <f t="shared" si="8"/>
        <v>33.25</v>
      </c>
      <c r="S25" s="17">
        <f t="shared" si="9"/>
        <v>479240.8</v>
      </c>
      <c r="U25" s="18">
        <f>KG!X25</f>
        <v>40</v>
      </c>
      <c r="W25" s="36">
        <v>36.074409587242002</v>
      </c>
      <c r="X25" s="36">
        <f t="shared" si="10"/>
        <v>2.8244095872420019</v>
      </c>
      <c r="Y25" s="40">
        <f t="shared" si="11"/>
        <v>-7.8293993430758047E-2</v>
      </c>
      <c r="AA25" s="36">
        <v>106.72499999999999</v>
      </c>
      <c r="AB25" s="36">
        <f t="shared" si="12"/>
        <v>1.4456521739130435</v>
      </c>
      <c r="AC25" s="36">
        <f t="shared" si="13"/>
        <v>73.824812030075179</v>
      </c>
      <c r="AD25" s="76">
        <f>KG!AG25</f>
        <v>15200</v>
      </c>
      <c r="AE25" s="31">
        <f t="shared" si="14"/>
        <v>1622220</v>
      </c>
    </row>
    <row r="26" spans="1:31">
      <c r="A26" s="12">
        <f>KG!A26</f>
        <v>22</v>
      </c>
      <c r="B26" s="42">
        <f>KG!B26</f>
        <v>0</v>
      </c>
      <c r="C26" s="19">
        <f>KG!C26</f>
        <v>40755</v>
      </c>
      <c r="D26" s="13" t="str">
        <f>KG!D26</f>
        <v>MacCoffee 3 in 1 40*25*20 gr OPP</v>
      </c>
      <c r="E26" s="14">
        <v>427</v>
      </c>
      <c r="F26" s="14">
        <f t="shared" si="3"/>
        <v>10.675000000000001</v>
      </c>
      <c r="G26" s="14">
        <v>162260</v>
      </c>
      <c r="H26" s="14">
        <v>814</v>
      </c>
      <c r="I26" s="14">
        <f t="shared" si="4"/>
        <v>20.350000000000001</v>
      </c>
      <c r="J26" s="14">
        <v>304482.59999999998</v>
      </c>
      <c r="K26" s="14">
        <v>1403</v>
      </c>
      <c r="L26" s="14">
        <f t="shared" si="5"/>
        <v>35.075000000000003</v>
      </c>
      <c r="M26" s="14">
        <v>496006.40000000002</v>
      </c>
      <c r="N26" s="14">
        <v>5</v>
      </c>
      <c r="O26" s="14">
        <f t="shared" si="6"/>
        <v>0.125</v>
      </c>
      <c r="P26" s="14">
        <v>1900</v>
      </c>
      <c r="Q26" s="16">
        <f t="shared" si="7"/>
        <v>2649</v>
      </c>
      <c r="R26" s="16">
        <f t="shared" si="8"/>
        <v>66.224999999999994</v>
      </c>
      <c r="S26" s="17">
        <f t="shared" si="9"/>
        <v>964649</v>
      </c>
      <c r="U26" s="18">
        <f>KG!X26</f>
        <v>40</v>
      </c>
      <c r="W26" s="36">
        <v>37.074409587242002</v>
      </c>
      <c r="X26" s="36">
        <f t="shared" si="10"/>
        <v>-29.150590412757992</v>
      </c>
      <c r="Y26" s="40">
        <f t="shared" si="11"/>
        <v>0.78627254586919326</v>
      </c>
      <c r="AA26" s="36">
        <v>119.5</v>
      </c>
      <c r="AB26" s="36">
        <f t="shared" si="12"/>
        <v>2.8793478260869563</v>
      </c>
      <c r="AC26" s="36">
        <f t="shared" si="13"/>
        <v>41.502453756134393</v>
      </c>
      <c r="AD26" s="76">
        <f>KG!AG26</f>
        <v>15201</v>
      </c>
      <c r="AE26" s="31">
        <f t="shared" si="14"/>
        <v>1816519.5</v>
      </c>
    </row>
    <row r="27" spans="1:31">
      <c r="A27" s="12">
        <f>KG!A27</f>
        <v>23</v>
      </c>
      <c r="B27" s="42">
        <f>KG!B27</f>
        <v>1102540</v>
      </c>
      <c r="C27" s="19">
        <f>KG!C27</f>
        <v>16168</v>
      </c>
      <c r="D27" s="13" t="str">
        <f>KG!D27</f>
        <v>Кофе MacCoffee 3in1 Gold Latte Stick 24*20*16gr</v>
      </c>
      <c r="E27" s="14">
        <v>69</v>
      </c>
      <c r="F27" s="14">
        <f t="shared" si="3"/>
        <v>2.875</v>
      </c>
      <c r="G27" s="14">
        <v>23184</v>
      </c>
      <c r="H27" s="14">
        <v>180</v>
      </c>
      <c r="I27" s="14">
        <f t="shared" si="4"/>
        <v>7.5</v>
      </c>
      <c r="J27" s="14">
        <v>59687.040000000001</v>
      </c>
      <c r="K27" s="14">
        <v>2</v>
      </c>
      <c r="L27" s="14">
        <f t="shared" si="5"/>
        <v>8.3333333333333329E-2</v>
      </c>
      <c r="M27" s="14">
        <v>672</v>
      </c>
      <c r="N27" s="14">
        <v>2</v>
      </c>
      <c r="O27" s="14">
        <f t="shared" si="6"/>
        <v>8.3333333333333329E-2</v>
      </c>
      <c r="P27" s="14">
        <v>672</v>
      </c>
      <c r="Q27" s="16">
        <f t="shared" si="7"/>
        <v>253</v>
      </c>
      <c r="R27" s="16">
        <f t="shared" si="8"/>
        <v>10.541666666666666</v>
      </c>
      <c r="S27" s="17">
        <f t="shared" si="9"/>
        <v>84215.040000000008</v>
      </c>
      <c r="U27" s="18">
        <f>KG!X27</f>
        <v>24</v>
      </c>
      <c r="W27" s="36">
        <v>38.074409587242002</v>
      </c>
      <c r="X27" s="36">
        <f t="shared" si="10"/>
        <v>27.532742920575338</v>
      </c>
      <c r="Y27" s="40">
        <f t="shared" si="11"/>
        <v>-0.72312987171837917</v>
      </c>
      <c r="AA27" s="36">
        <v>35.208333333333336</v>
      </c>
      <c r="AB27" s="36">
        <f t="shared" si="12"/>
        <v>0.45833333333333331</v>
      </c>
      <c r="AC27" s="36">
        <f t="shared" si="13"/>
        <v>76.818181818181827</v>
      </c>
      <c r="AD27" s="76">
        <f>KG!AG27</f>
        <v>8064</v>
      </c>
      <c r="AE27" s="31">
        <f t="shared" si="14"/>
        <v>283920</v>
      </c>
    </row>
    <row r="28" spans="1:31">
      <c r="A28" s="12">
        <f>KG!A28</f>
        <v>24</v>
      </c>
      <c r="B28" s="42">
        <f>KG!B28</f>
        <v>1104015</v>
      </c>
      <c r="C28" s="19">
        <f>KG!C28</f>
        <v>13586</v>
      </c>
      <c r="D28" s="13" t="str">
        <f>KG!D28</f>
        <v>Кофе MacCoffee 3 in 1 Hazelnut 50*10*18 gr</v>
      </c>
      <c r="E28" s="14">
        <v>14.1</v>
      </c>
      <c r="F28" s="14">
        <f t="shared" si="3"/>
        <v>0.28199999999999997</v>
      </c>
      <c r="G28" s="14">
        <v>2143.21</v>
      </c>
      <c r="H28" s="14">
        <v>41</v>
      </c>
      <c r="I28" s="14">
        <f t="shared" si="4"/>
        <v>0.82</v>
      </c>
      <c r="J28" s="14">
        <v>6130.44</v>
      </c>
      <c r="K28" s="14">
        <v>0</v>
      </c>
      <c r="L28" s="14">
        <f t="shared" si="5"/>
        <v>0</v>
      </c>
      <c r="M28" s="14">
        <v>0</v>
      </c>
      <c r="N28" s="14">
        <v>0</v>
      </c>
      <c r="O28" s="14">
        <f t="shared" si="6"/>
        <v>0</v>
      </c>
      <c r="P28" s="14">
        <v>0</v>
      </c>
      <c r="Q28" s="16">
        <f t="shared" si="7"/>
        <v>55.1</v>
      </c>
      <c r="R28" s="16">
        <f t="shared" si="8"/>
        <v>1.1020000000000001</v>
      </c>
      <c r="S28" s="17">
        <f t="shared" si="9"/>
        <v>8273.65</v>
      </c>
      <c r="U28" s="18">
        <f>KG!X28</f>
        <v>50</v>
      </c>
      <c r="W28" s="36">
        <v>39.074409587242002</v>
      </c>
      <c r="X28" s="36">
        <f t="shared" si="10"/>
        <v>37.972409587242005</v>
      </c>
      <c r="Y28" s="40">
        <f t="shared" si="11"/>
        <v>-0.97179739856236214</v>
      </c>
      <c r="AA28" s="36">
        <v>5.5979999999999999</v>
      </c>
      <c r="AB28" s="36">
        <f t="shared" si="12"/>
        <v>4.7913043478260871E-2</v>
      </c>
      <c r="AC28" s="36">
        <f t="shared" si="13"/>
        <v>116.83666061705989</v>
      </c>
      <c r="AD28" s="76">
        <f>KG!AG28</f>
        <v>7600</v>
      </c>
      <c r="AE28" s="31">
        <f t="shared" si="14"/>
        <v>42544.799999999996</v>
      </c>
    </row>
    <row r="29" spans="1:31">
      <c r="A29" s="12">
        <f>KG!A29</f>
        <v>25</v>
      </c>
      <c r="B29" s="42">
        <f>KG!B29</f>
        <v>0</v>
      </c>
      <c r="C29" s="19">
        <f>KG!C29</f>
        <v>41107</v>
      </c>
      <c r="D29" s="13" t="str">
        <f>KG!D29</f>
        <v>MacCoffee 3 in 1 Hazelnut 50*10*18 gr OPP</v>
      </c>
      <c r="E29" s="14">
        <v>0</v>
      </c>
      <c r="F29" s="14">
        <f t="shared" si="3"/>
        <v>0</v>
      </c>
      <c r="G29" s="14">
        <v>0</v>
      </c>
      <c r="H29" s="14">
        <v>10</v>
      </c>
      <c r="I29" s="14">
        <f t="shared" si="4"/>
        <v>0.2</v>
      </c>
      <c r="J29" s="14">
        <v>1509.36</v>
      </c>
      <c r="K29" s="14">
        <v>0</v>
      </c>
      <c r="L29" s="14">
        <f t="shared" si="5"/>
        <v>0</v>
      </c>
      <c r="M29" s="14">
        <v>0</v>
      </c>
      <c r="N29" s="14">
        <v>0</v>
      </c>
      <c r="O29" s="14">
        <f t="shared" si="6"/>
        <v>0</v>
      </c>
      <c r="P29" s="14">
        <v>0</v>
      </c>
      <c r="Q29" s="16">
        <f t="shared" si="7"/>
        <v>10</v>
      </c>
      <c r="R29" s="16">
        <f t="shared" si="8"/>
        <v>0.2</v>
      </c>
      <c r="S29" s="17">
        <f t="shared" si="9"/>
        <v>1509.36</v>
      </c>
      <c r="U29" s="18">
        <f>KG!X29</f>
        <v>50</v>
      </c>
      <c r="W29" s="36">
        <v>40.074409587242002</v>
      </c>
      <c r="X29" s="36">
        <f t="shared" si="10"/>
        <v>39.874409587241999</v>
      </c>
      <c r="Y29" s="40">
        <f t="shared" si="11"/>
        <v>-0.99500928392807386</v>
      </c>
      <c r="AA29" s="36">
        <v>0.8</v>
      </c>
      <c r="AB29" s="36">
        <f t="shared" si="12"/>
        <v>8.6956521739130436E-3</v>
      </c>
      <c r="AC29" s="36">
        <f t="shared" si="13"/>
        <v>92</v>
      </c>
      <c r="AD29" s="76">
        <f>KG!AG29</f>
        <v>7600</v>
      </c>
      <c r="AE29" s="31">
        <f t="shared" si="14"/>
        <v>6080</v>
      </c>
    </row>
    <row r="30" spans="1:31">
      <c r="A30" s="12">
        <f>KG!A30</f>
        <v>26</v>
      </c>
      <c r="B30" s="42">
        <f>KG!B30</f>
        <v>1101090</v>
      </c>
      <c r="C30" s="19">
        <f>KG!C30</f>
        <v>13581</v>
      </c>
      <c r="D30" s="13" t="str">
        <f>KG!D30</f>
        <v>Кофе MacCoffee 3 in 1 Jar 6*160*20 gr</v>
      </c>
      <c r="E30" s="14">
        <v>0</v>
      </c>
      <c r="F30" s="14">
        <f t="shared" si="3"/>
        <v>0</v>
      </c>
      <c r="G30" s="14">
        <v>0</v>
      </c>
      <c r="H30" s="14">
        <v>326</v>
      </c>
      <c r="I30" s="14">
        <f t="shared" si="4"/>
        <v>54.333333333333336</v>
      </c>
      <c r="J30" s="14">
        <v>802364.16</v>
      </c>
      <c r="K30" s="14">
        <v>360</v>
      </c>
      <c r="L30" s="14">
        <f t="shared" si="5"/>
        <v>60</v>
      </c>
      <c r="M30" s="14">
        <v>837158.40000000002</v>
      </c>
      <c r="N30" s="14">
        <v>3</v>
      </c>
      <c r="O30" s="14">
        <f t="shared" si="6"/>
        <v>0.5</v>
      </c>
      <c r="P30" s="14">
        <v>7488</v>
      </c>
      <c r="Q30" s="16">
        <f t="shared" si="7"/>
        <v>689</v>
      </c>
      <c r="R30" s="16">
        <f t="shared" si="8"/>
        <v>114.83333333333333</v>
      </c>
      <c r="S30" s="17">
        <f t="shared" si="9"/>
        <v>1647010.56</v>
      </c>
      <c r="U30" s="18">
        <f>KG!X30</f>
        <v>6</v>
      </c>
      <c r="W30" s="36">
        <v>41.074409587242002</v>
      </c>
      <c r="X30" s="36">
        <f t="shared" si="10"/>
        <v>-73.758923746091327</v>
      </c>
      <c r="Y30" s="40">
        <f t="shared" si="11"/>
        <v>1.7957391107333498</v>
      </c>
      <c r="AA30" s="36">
        <v>141.33333333333334</v>
      </c>
      <c r="AB30" s="36">
        <f t="shared" si="12"/>
        <v>4.9927536231884053</v>
      </c>
      <c r="AC30" s="36">
        <f t="shared" si="13"/>
        <v>28.307692307692314</v>
      </c>
      <c r="AD30" s="76">
        <f>KG!AG30</f>
        <v>14976</v>
      </c>
      <c r="AE30" s="31">
        <f t="shared" si="14"/>
        <v>2116608</v>
      </c>
    </row>
    <row r="31" spans="1:31">
      <c r="A31" s="12">
        <f>KG!A31</f>
        <v>27</v>
      </c>
      <c r="B31" s="42">
        <f>KG!B31</f>
        <v>1102710</v>
      </c>
      <c r="C31" s="19">
        <f>KG!C31</f>
        <v>16633</v>
      </c>
      <c r="D31" s="13" t="str">
        <f>KG!D31</f>
        <v>Кофе MacCoffee Americano Crème 3 in 1 24*20*18 gr</v>
      </c>
      <c r="E31" s="14">
        <v>28</v>
      </c>
      <c r="F31" s="14">
        <f t="shared" si="3"/>
        <v>1.1666666666666667</v>
      </c>
      <c r="G31" s="14">
        <v>11312</v>
      </c>
      <c r="H31" s="14">
        <v>414</v>
      </c>
      <c r="I31" s="14">
        <f t="shared" si="4"/>
        <v>17.25</v>
      </c>
      <c r="J31" s="14">
        <v>165640</v>
      </c>
      <c r="K31" s="14">
        <v>29</v>
      </c>
      <c r="L31" s="14">
        <f t="shared" si="5"/>
        <v>1.2083333333333333</v>
      </c>
      <c r="M31" s="14">
        <v>10996.88</v>
      </c>
      <c r="N31" s="14">
        <v>2</v>
      </c>
      <c r="O31" s="14">
        <f t="shared" si="6"/>
        <v>8.3333333333333329E-2</v>
      </c>
      <c r="P31" s="14">
        <v>808</v>
      </c>
      <c r="Q31" s="16">
        <f t="shared" si="7"/>
        <v>473</v>
      </c>
      <c r="R31" s="16">
        <f t="shared" si="8"/>
        <v>19.708333333333332</v>
      </c>
      <c r="S31" s="17">
        <f t="shared" si="9"/>
        <v>188756.88</v>
      </c>
      <c r="U31" s="18">
        <f>KG!X31</f>
        <v>24</v>
      </c>
      <c r="W31" s="36">
        <v>42.074409587242002</v>
      </c>
      <c r="X31" s="36">
        <f t="shared" si="10"/>
        <v>22.36607625390867</v>
      </c>
      <c r="Y31" s="40">
        <f t="shared" si="11"/>
        <v>-0.53158384094569966</v>
      </c>
      <c r="AA31" s="36">
        <v>55.375</v>
      </c>
      <c r="AB31" s="36">
        <f t="shared" si="12"/>
        <v>0.85688405797101441</v>
      </c>
      <c r="AC31" s="36">
        <f t="shared" si="13"/>
        <v>64.623678646934465</v>
      </c>
      <c r="AD31" s="76">
        <f>KG!AG31</f>
        <v>9696</v>
      </c>
      <c r="AE31" s="31">
        <f t="shared" si="14"/>
        <v>536916</v>
      </c>
    </row>
    <row r="32" spans="1:31">
      <c r="A32" s="12">
        <f>KG!A32</f>
        <v>28</v>
      </c>
      <c r="B32" s="42">
        <f>KG!B32</f>
        <v>1202210</v>
      </c>
      <c r="C32" s="19">
        <f>KG!C32</f>
        <v>16721</v>
      </c>
      <c r="D32" s="13" t="str">
        <f>KG!D32</f>
        <v>Кофе MacCoffee Arabica 12*40 gr Pouch</v>
      </c>
      <c r="E32" s="14">
        <v>0</v>
      </c>
      <c r="F32" s="14">
        <f t="shared" si="3"/>
        <v>0</v>
      </c>
      <c r="G32" s="14">
        <v>0</v>
      </c>
      <c r="H32" s="14">
        <v>31</v>
      </c>
      <c r="I32" s="14">
        <f t="shared" si="4"/>
        <v>2.5833333333333335</v>
      </c>
      <c r="J32" s="14">
        <v>5055.8</v>
      </c>
      <c r="K32" s="14">
        <v>0</v>
      </c>
      <c r="L32" s="14">
        <f t="shared" si="5"/>
        <v>0</v>
      </c>
      <c r="M32" s="14">
        <v>0</v>
      </c>
      <c r="N32" s="14">
        <v>0</v>
      </c>
      <c r="O32" s="14">
        <f t="shared" si="6"/>
        <v>0</v>
      </c>
      <c r="P32" s="14">
        <v>0</v>
      </c>
      <c r="Q32" s="16">
        <f t="shared" si="7"/>
        <v>31</v>
      </c>
      <c r="R32" s="16">
        <f t="shared" si="8"/>
        <v>2.5833333333333335</v>
      </c>
      <c r="S32" s="17">
        <f t="shared" si="9"/>
        <v>5055.8</v>
      </c>
      <c r="U32" s="18">
        <f>KG!X32</f>
        <v>12</v>
      </c>
      <c r="W32" s="36">
        <v>43.074409587242002</v>
      </c>
      <c r="X32" s="36">
        <f t="shared" si="10"/>
        <v>40.491076253908666</v>
      </c>
      <c r="Y32" s="40">
        <f t="shared" si="11"/>
        <v>-0.94002626250509358</v>
      </c>
      <c r="AA32" s="36">
        <v>4.75</v>
      </c>
      <c r="AB32" s="36">
        <f t="shared" si="12"/>
        <v>0.11231884057971016</v>
      </c>
      <c r="AC32" s="36">
        <f t="shared" si="13"/>
        <v>42.290322580645153</v>
      </c>
      <c r="AD32" s="76">
        <f>KG!AG32</f>
        <v>2040</v>
      </c>
      <c r="AE32" s="31">
        <f t="shared" si="14"/>
        <v>9690</v>
      </c>
    </row>
    <row r="33" spans="1:31">
      <c r="A33" s="12">
        <f>KG!A33</f>
        <v>29</v>
      </c>
      <c r="B33" s="42">
        <f>KG!B33</f>
        <v>1202215</v>
      </c>
      <c r="C33" s="19">
        <f>KG!C33</f>
        <v>16722</v>
      </c>
      <c r="D33" s="13" t="str">
        <f>KG!D33</f>
        <v>Кофе MacCoffee Arabica 12*75 gr Pouch</v>
      </c>
      <c r="E33" s="14">
        <v>0</v>
      </c>
      <c r="F33" s="14">
        <f t="shared" si="3"/>
        <v>0</v>
      </c>
      <c r="G33" s="14">
        <v>0</v>
      </c>
      <c r="H33" s="14">
        <v>38</v>
      </c>
      <c r="I33" s="14">
        <f t="shared" si="4"/>
        <v>3.1666666666666665</v>
      </c>
      <c r="J33" s="14">
        <v>10374.52</v>
      </c>
      <c r="K33" s="14">
        <v>0</v>
      </c>
      <c r="L33" s="14">
        <f t="shared" si="5"/>
        <v>0</v>
      </c>
      <c r="M33" s="14">
        <v>0</v>
      </c>
      <c r="N33" s="14">
        <v>0</v>
      </c>
      <c r="O33" s="14">
        <f t="shared" si="6"/>
        <v>0</v>
      </c>
      <c r="P33" s="14">
        <v>0</v>
      </c>
      <c r="Q33" s="16">
        <f t="shared" si="7"/>
        <v>38</v>
      </c>
      <c r="R33" s="16">
        <f t="shared" si="8"/>
        <v>3.1666666666666665</v>
      </c>
      <c r="S33" s="17">
        <f t="shared" si="9"/>
        <v>10374.52</v>
      </c>
      <c r="U33" s="18">
        <f>KG!X33</f>
        <v>12</v>
      </c>
      <c r="W33" s="36">
        <v>44.074409587242002</v>
      </c>
      <c r="X33" s="36">
        <f t="shared" si="10"/>
        <v>40.907742920575338</v>
      </c>
      <c r="Y33" s="40">
        <f t="shared" si="11"/>
        <v>-0.92815180744739223</v>
      </c>
      <c r="AA33" s="36">
        <v>7.666666666666667</v>
      </c>
      <c r="AB33" s="36">
        <f t="shared" si="12"/>
        <v>0.13768115942028986</v>
      </c>
      <c r="AC33" s="36">
        <f t="shared" si="13"/>
        <v>55.684210526315795</v>
      </c>
      <c r="AD33" s="76">
        <f>KG!AG33</f>
        <v>3408</v>
      </c>
      <c r="AE33" s="31">
        <f t="shared" si="14"/>
        <v>26128</v>
      </c>
    </row>
    <row r="34" spans="1:31">
      <c r="A34" s="12">
        <f>KG!A34</f>
        <v>30</v>
      </c>
      <c r="B34" s="42">
        <f>KG!B34</f>
        <v>1201010</v>
      </c>
      <c r="C34" s="19">
        <f>KG!C34</f>
        <v>13604</v>
      </c>
      <c r="D34" s="13" t="str">
        <f>KG!D34</f>
        <v>Кофе MacCoffee Classic 24*50 gr</v>
      </c>
      <c r="E34" s="14">
        <v>173</v>
      </c>
      <c r="F34" s="14">
        <f t="shared" si="3"/>
        <v>7.208333333333333</v>
      </c>
      <c r="G34" s="14">
        <v>16608</v>
      </c>
      <c r="H34" s="14">
        <v>302</v>
      </c>
      <c r="I34" s="14">
        <f t="shared" si="4"/>
        <v>12.583333333333334</v>
      </c>
      <c r="J34" s="14">
        <v>28533.119999999999</v>
      </c>
      <c r="K34" s="14">
        <v>0</v>
      </c>
      <c r="L34" s="14">
        <f t="shared" si="5"/>
        <v>0</v>
      </c>
      <c r="M34" s="14">
        <v>0</v>
      </c>
      <c r="N34" s="14">
        <v>0</v>
      </c>
      <c r="O34" s="14">
        <f t="shared" si="6"/>
        <v>0</v>
      </c>
      <c r="P34" s="14">
        <v>0</v>
      </c>
      <c r="Q34" s="16">
        <f t="shared" si="7"/>
        <v>475</v>
      </c>
      <c r="R34" s="16">
        <f t="shared" si="8"/>
        <v>19.791666666666668</v>
      </c>
      <c r="S34" s="17">
        <f t="shared" si="9"/>
        <v>45141.119999999995</v>
      </c>
      <c r="U34" s="18">
        <f>KG!X34</f>
        <v>24</v>
      </c>
      <c r="W34" s="36">
        <v>45.074409587242002</v>
      </c>
      <c r="X34" s="36">
        <f t="shared" si="10"/>
        <v>25.282742920575334</v>
      </c>
      <c r="Y34" s="40">
        <f t="shared" si="11"/>
        <v>-0.56091123881812166</v>
      </c>
      <c r="AA34" s="36">
        <v>13.958333333333334</v>
      </c>
      <c r="AB34" s="36">
        <f t="shared" si="12"/>
        <v>0.86050724637681164</v>
      </c>
      <c r="AC34" s="36">
        <f t="shared" si="13"/>
        <v>16.221052631578946</v>
      </c>
      <c r="AD34" s="76">
        <f>KG!AG34</f>
        <v>2304</v>
      </c>
      <c r="AE34" s="31">
        <f t="shared" si="14"/>
        <v>32160</v>
      </c>
    </row>
    <row r="35" spans="1:31">
      <c r="A35" s="12">
        <f>KG!A35</f>
        <v>31</v>
      </c>
      <c r="B35" s="42">
        <f>KG!B35</f>
        <v>1201020</v>
      </c>
      <c r="C35" s="19">
        <f>KG!C35</f>
        <v>13605</v>
      </c>
      <c r="D35" s="13" t="str">
        <f>KG!D35</f>
        <v>Кофе MacCoffee Classic 24*100 gr</v>
      </c>
      <c r="E35" s="14">
        <v>105</v>
      </c>
      <c r="F35" s="14">
        <f t="shared" si="3"/>
        <v>4.375</v>
      </c>
      <c r="G35" s="14">
        <v>17535</v>
      </c>
      <c r="H35" s="14">
        <v>229</v>
      </c>
      <c r="I35" s="14">
        <f t="shared" si="4"/>
        <v>9.5416666666666661</v>
      </c>
      <c r="J35" s="14">
        <v>37596.71</v>
      </c>
      <c r="K35" s="14">
        <v>0</v>
      </c>
      <c r="L35" s="14">
        <f t="shared" si="5"/>
        <v>0</v>
      </c>
      <c r="M35" s="14">
        <v>0</v>
      </c>
      <c r="N35" s="14">
        <v>1</v>
      </c>
      <c r="O35" s="14">
        <f t="shared" si="6"/>
        <v>4.1666666666666664E-2</v>
      </c>
      <c r="P35" s="14">
        <v>167</v>
      </c>
      <c r="Q35" s="16">
        <f t="shared" si="7"/>
        <v>335</v>
      </c>
      <c r="R35" s="16">
        <f t="shared" si="8"/>
        <v>13.958333333333334</v>
      </c>
      <c r="S35" s="17">
        <f t="shared" si="9"/>
        <v>55298.71</v>
      </c>
      <c r="U35" s="18">
        <f>KG!X35</f>
        <v>24</v>
      </c>
      <c r="W35" s="36">
        <v>46.074409587242002</v>
      </c>
      <c r="X35" s="36">
        <f t="shared" si="10"/>
        <v>32.116076253908666</v>
      </c>
      <c r="Y35" s="40">
        <f t="shared" si="11"/>
        <v>-0.69704802604354166</v>
      </c>
      <c r="AA35" s="36">
        <v>16.791666666666668</v>
      </c>
      <c r="AB35" s="36">
        <f t="shared" si="12"/>
        <v>0.60688405797101452</v>
      </c>
      <c r="AC35" s="36">
        <f t="shared" si="13"/>
        <v>27.66865671641791</v>
      </c>
      <c r="AD35" s="76">
        <f>KG!AG35</f>
        <v>4008</v>
      </c>
      <c r="AE35" s="31">
        <f t="shared" si="14"/>
        <v>67301</v>
      </c>
    </row>
    <row r="36" spans="1:31">
      <c r="A36" s="12">
        <f>KG!A36</f>
        <v>32</v>
      </c>
      <c r="B36" s="42">
        <f>KG!B36</f>
        <v>1103520</v>
      </c>
      <c r="C36" s="19">
        <f>KG!C36</f>
        <v>13692</v>
      </c>
      <c r="D36" s="13" t="str">
        <f>KG!D36</f>
        <v>Кофе MacCoffee Fes Aroma 3 in 1 20*50*18 gr</v>
      </c>
      <c r="E36" s="14">
        <v>0</v>
      </c>
      <c r="F36" s="14">
        <f t="shared" si="3"/>
        <v>0</v>
      </c>
      <c r="G36" s="14">
        <v>0</v>
      </c>
      <c r="H36" s="14">
        <v>9</v>
      </c>
      <c r="I36" s="14">
        <f t="shared" si="4"/>
        <v>0.45</v>
      </c>
      <c r="J36" s="14">
        <v>3987</v>
      </c>
      <c r="K36" s="14">
        <v>0</v>
      </c>
      <c r="L36" s="14">
        <f t="shared" si="5"/>
        <v>0</v>
      </c>
      <c r="M36" s="14">
        <v>0</v>
      </c>
      <c r="N36" s="14">
        <v>0</v>
      </c>
      <c r="O36" s="14">
        <f t="shared" si="6"/>
        <v>0</v>
      </c>
      <c r="P36" s="14">
        <v>0</v>
      </c>
      <c r="Q36" s="16">
        <f t="shared" si="7"/>
        <v>9</v>
      </c>
      <c r="R36" s="16">
        <f t="shared" si="8"/>
        <v>0.45</v>
      </c>
      <c r="S36" s="17">
        <f t="shared" si="9"/>
        <v>3987</v>
      </c>
      <c r="U36" s="18">
        <f>KG!X36</f>
        <v>20</v>
      </c>
      <c r="W36" s="36">
        <v>47.074409587242002</v>
      </c>
      <c r="X36" s="36">
        <f t="shared" si="10"/>
        <v>46.624409587241999</v>
      </c>
      <c r="Y36" s="40">
        <f t="shared" si="11"/>
        <v>-0.99044066608703774</v>
      </c>
      <c r="AA36" s="36">
        <v>15.95</v>
      </c>
      <c r="AB36" s="36">
        <f t="shared" si="12"/>
        <v>1.9565217391304349E-2</v>
      </c>
      <c r="AC36" s="36">
        <f t="shared" si="13"/>
        <v>815.22222222222217</v>
      </c>
      <c r="AD36" s="76">
        <f>KG!AG36</f>
        <v>9000</v>
      </c>
      <c r="AE36" s="31">
        <f t="shared" si="14"/>
        <v>143550</v>
      </c>
    </row>
    <row r="37" spans="1:31">
      <c r="A37" s="12">
        <f>KG!A37</f>
        <v>33</v>
      </c>
      <c r="B37" s="42">
        <f>KG!B37</f>
        <v>1202007</v>
      </c>
      <c r="C37" s="19">
        <f>KG!C37</f>
        <v>14101</v>
      </c>
      <c r="D37" s="13" t="str">
        <f>KG!D37</f>
        <v>Кофе MacCoffee Gold RU 12*75 gr Pouch</v>
      </c>
      <c r="E37" s="14">
        <v>4</v>
      </c>
      <c r="F37" s="14">
        <f t="shared" si="3"/>
        <v>0.33333333333333331</v>
      </c>
      <c r="G37" s="14">
        <v>1136</v>
      </c>
      <c r="H37" s="14">
        <v>32</v>
      </c>
      <c r="I37" s="14">
        <f t="shared" si="4"/>
        <v>2.6666666666666665</v>
      </c>
      <c r="J37" s="14">
        <v>8664.84</v>
      </c>
      <c r="K37" s="14">
        <v>0</v>
      </c>
      <c r="L37" s="14">
        <f t="shared" si="5"/>
        <v>0</v>
      </c>
      <c r="M37" s="14">
        <v>0</v>
      </c>
      <c r="N37" s="14">
        <v>0</v>
      </c>
      <c r="O37" s="14">
        <f t="shared" si="6"/>
        <v>0</v>
      </c>
      <c r="P37" s="14">
        <v>0</v>
      </c>
      <c r="Q37" s="16">
        <f t="shared" si="7"/>
        <v>36</v>
      </c>
      <c r="R37" s="16">
        <f t="shared" si="8"/>
        <v>3</v>
      </c>
      <c r="S37" s="17">
        <f t="shared" si="9"/>
        <v>9800.84</v>
      </c>
      <c r="U37" s="18">
        <f>KG!X37</f>
        <v>12</v>
      </c>
      <c r="W37" s="36">
        <v>48.074409587242002</v>
      </c>
      <c r="X37" s="36">
        <f t="shared" si="10"/>
        <v>45.074409587242002</v>
      </c>
      <c r="Y37" s="40">
        <f t="shared" si="11"/>
        <v>-0.93759673752090877</v>
      </c>
      <c r="AA37" s="36">
        <v>5.333333333333333</v>
      </c>
      <c r="AB37" s="36">
        <f t="shared" si="12"/>
        <v>0.13043478260869565</v>
      </c>
      <c r="AC37" s="36">
        <f t="shared" si="13"/>
        <v>40.888888888888886</v>
      </c>
      <c r="AD37" s="76">
        <f>KG!AG37</f>
        <v>3408</v>
      </c>
      <c r="AE37" s="31">
        <f t="shared" si="14"/>
        <v>18176</v>
      </c>
    </row>
    <row r="38" spans="1:31">
      <c r="A38" s="12">
        <f>KG!A38</f>
        <v>34</v>
      </c>
      <c r="B38" s="42">
        <f>KG!B38</f>
        <v>1202003</v>
      </c>
      <c r="C38" s="19">
        <f>KG!C38</f>
        <v>14100</v>
      </c>
      <c r="D38" s="13" t="str">
        <f>KG!D38</f>
        <v>Кофе MacCoffee Gold RU 24*30 gr Pouch</v>
      </c>
      <c r="E38" s="14">
        <v>16</v>
      </c>
      <c r="F38" s="14">
        <f t="shared" si="3"/>
        <v>0.66666666666666663</v>
      </c>
      <c r="G38" s="14">
        <v>2032</v>
      </c>
      <c r="H38" s="14">
        <v>85</v>
      </c>
      <c r="I38" s="14">
        <f t="shared" si="4"/>
        <v>3.5416666666666665</v>
      </c>
      <c r="J38" s="14">
        <v>10621.01</v>
      </c>
      <c r="K38" s="14">
        <v>0</v>
      </c>
      <c r="L38" s="14">
        <f t="shared" si="5"/>
        <v>0</v>
      </c>
      <c r="M38" s="14">
        <v>0</v>
      </c>
      <c r="N38" s="14">
        <v>0</v>
      </c>
      <c r="O38" s="14">
        <f t="shared" si="6"/>
        <v>0</v>
      </c>
      <c r="P38" s="14">
        <v>0</v>
      </c>
      <c r="Q38" s="16">
        <f t="shared" si="7"/>
        <v>101</v>
      </c>
      <c r="R38" s="16">
        <f t="shared" si="8"/>
        <v>4.208333333333333</v>
      </c>
      <c r="S38" s="17">
        <f t="shared" si="9"/>
        <v>12653.01</v>
      </c>
      <c r="U38" s="18">
        <f>KG!X38</f>
        <v>24</v>
      </c>
      <c r="W38" s="36">
        <v>49.074409587242002</v>
      </c>
      <c r="X38" s="36">
        <f t="shared" si="10"/>
        <v>44.866076253908666</v>
      </c>
      <c r="Y38" s="40">
        <f t="shared" si="11"/>
        <v>-0.91424586930889162</v>
      </c>
      <c r="AA38" s="36">
        <v>3.7083333333333335</v>
      </c>
      <c r="AB38" s="36">
        <f t="shared" si="12"/>
        <v>0.1829710144927536</v>
      </c>
      <c r="AC38" s="36">
        <f t="shared" si="13"/>
        <v>20.267326732673272</v>
      </c>
      <c r="AD38" s="76">
        <f>KG!AG38</f>
        <v>3048</v>
      </c>
      <c r="AE38" s="31">
        <f t="shared" si="14"/>
        <v>11303</v>
      </c>
    </row>
    <row r="39" spans="1:31">
      <c r="A39" s="12">
        <f>KG!A39</f>
        <v>35</v>
      </c>
      <c r="B39" s="42">
        <f>KG!B39</f>
        <v>1104010</v>
      </c>
      <c r="C39" s="19">
        <f>KG!C39</f>
        <v>13585</v>
      </c>
      <c r="D39" s="13" t="str">
        <f>KG!D39</f>
        <v>Кофе MacCoffee Ingrd 3 in 1 Caramel 50*10*18 gr</v>
      </c>
      <c r="E39" s="14">
        <v>53</v>
      </c>
      <c r="F39" s="14">
        <f t="shared" si="3"/>
        <v>1.06</v>
      </c>
      <c r="G39" s="14">
        <v>8056</v>
      </c>
      <c r="H39" s="14">
        <v>92</v>
      </c>
      <c r="I39" s="14">
        <f t="shared" si="4"/>
        <v>1.84</v>
      </c>
      <c r="J39" s="14">
        <v>13733.68</v>
      </c>
      <c r="K39" s="14">
        <v>2</v>
      </c>
      <c r="L39" s="14">
        <f t="shared" si="5"/>
        <v>0.04</v>
      </c>
      <c r="M39" s="14">
        <v>304</v>
      </c>
      <c r="N39" s="14">
        <v>0</v>
      </c>
      <c r="O39" s="14">
        <f t="shared" si="6"/>
        <v>0</v>
      </c>
      <c r="P39" s="14">
        <v>0</v>
      </c>
      <c r="Q39" s="16">
        <f t="shared" si="7"/>
        <v>147</v>
      </c>
      <c r="R39" s="16">
        <f t="shared" si="8"/>
        <v>2.94</v>
      </c>
      <c r="S39" s="17">
        <f t="shared" si="9"/>
        <v>22093.68</v>
      </c>
      <c r="U39" s="18">
        <f>KG!X39</f>
        <v>50</v>
      </c>
      <c r="W39" s="36">
        <v>50.074409587242002</v>
      </c>
      <c r="X39" s="36">
        <f t="shared" si="10"/>
        <v>47.134409587242004</v>
      </c>
      <c r="Y39" s="40">
        <f t="shared" si="11"/>
        <v>-0.94128737564288611</v>
      </c>
      <c r="AA39" s="36">
        <v>2.48</v>
      </c>
      <c r="AB39" s="36">
        <f t="shared" si="12"/>
        <v>0.12782608695652173</v>
      </c>
      <c r="AC39" s="36">
        <f t="shared" si="13"/>
        <v>19.401360544217688</v>
      </c>
      <c r="AD39" s="76">
        <f>KG!AG39</f>
        <v>7600</v>
      </c>
      <c r="AE39" s="31">
        <f t="shared" si="14"/>
        <v>18848</v>
      </c>
    </row>
    <row r="40" spans="1:31">
      <c r="A40" s="12">
        <f>KG!A40</f>
        <v>36</v>
      </c>
      <c r="B40" s="42">
        <f>KG!B40</f>
        <v>0</v>
      </c>
      <c r="C40" s="19">
        <f>KG!C40</f>
        <v>41106</v>
      </c>
      <c r="D40" s="13" t="str">
        <f>KG!D40</f>
        <v>MacCoffee Ingrd 3 in 1 Caramel 50*10*18 gr OPP</v>
      </c>
      <c r="E40" s="14">
        <v>20</v>
      </c>
      <c r="F40" s="14">
        <f t="shared" si="3"/>
        <v>0.4</v>
      </c>
      <c r="G40" s="14">
        <v>3040</v>
      </c>
      <c r="H40" s="14">
        <v>20</v>
      </c>
      <c r="I40" s="14">
        <f t="shared" si="4"/>
        <v>0.4</v>
      </c>
      <c r="J40" s="14">
        <v>3008.08</v>
      </c>
      <c r="K40" s="14">
        <v>1</v>
      </c>
      <c r="L40" s="14">
        <f t="shared" si="5"/>
        <v>0.02</v>
      </c>
      <c r="M40" s="14">
        <v>152</v>
      </c>
      <c r="N40" s="14">
        <v>0</v>
      </c>
      <c r="O40" s="14">
        <f t="shared" si="6"/>
        <v>0</v>
      </c>
      <c r="P40" s="14">
        <v>0</v>
      </c>
      <c r="Q40" s="16">
        <f t="shared" si="7"/>
        <v>41</v>
      </c>
      <c r="R40" s="16">
        <f t="shared" si="8"/>
        <v>0.82</v>
      </c>
      <c r="S40" s="17">
        <f t="shared" si="9"/>
        <v>6200.08</v>
      </c>
      <c r="U40" s="18">
        <f>KG!X40</f>
        <v>50</v>
      </c>
      <c r="W40" s="36">
        <v>51.074409587242002</v>
      </c>
      <c r="X40" s="36">
        <f t="shared" si="10"/>
        <v>50.254409587242002</v>
      </c>
      <c r="Y40" s="40">
        <f t="shared" si="11"/>
        <v>-0.98394499306743177</v>
      </c>
      <c r="AA40" s="36">
        <v>4.18</v>
      </c>
      <c r="AB40" s="36">
        <f t="shared" si="12"/>
        <v>3.5652173913043476E-2</v>
      </c>
      <c r="AC40" s="36">
        <f t="shared" si="13"/>
        <v>117.24390243902438</v>
      </c>
      <c r="AD40" s="76">
        <f>KG!AG40</f>
        <v>7600</v>
      </c>
      <c r="AE40" s="31">
        <f t="shared" si="14"/>
        <v>31767.999999999996</v>
      </c>
    </row>
    <row r="41" spans="1:31">
      <c r="A41" s="12">
        <f>KG!A41</f>
        <v>37</v>
      </c>
      <c r="B41" s="42">
        <f>KG!B41</f>
        <v>1104501</v>
      </c>
      <c r="C41" s="19">
        <f>KG!C41</f>
        <v>20468</v>
      </c>
      <c r="D41" s="13" t="str">
        <f>KG!D41</f>
        <v>Кофе MacCoffee Latte al Caram 3in1 20*20*22gr</v>
      </c>
      <c r="E41" s="14">
        <v>18</v>
      </c>
      <c r="F41" s="14">
        <f t="shared" si="3"/>
        <v>0.9</v>
      </c>
      <c r="G41" s="14">
        <v>6300</v>
      </c>
      <c r="H41" s="14">
        <v>34</v>
      </c>
      <c r="I41" s="14">
        <f t="shared" si="4"/>
        <v>1.7</v>
      </c>
      <c r="J41" s="14">
        <v>11516</v>
      </c>
      <c r="K41" s="14">
        <v>1</v>
      </c>
      <c r="L41" s="14">
        <f t="shared" si="5"/>
        <v>0.05</v>
      </c>
      <c r="M41" s="14">
        <v>350</v>
      </c>
      <c r="N41" s="14">
        <v>0</v>
      </c>
      <c r="O41" s="14">
        <f t="shared" si="6"/>
        <v>0</v>
      </c>
      <c r="P41" s="14">
        <v>0</v>
      </c>
      <c r="Q41" s="16">
        <f t="shared" si="7"/>
        <v>53</v>
      </c>
      <c r="R41" s="16">
        <f t="shared" si="8"/>
        <v>2.65</v>
      </c>
      <c r="S41" s="17">
        <f t="shared" si="9"/>
        <v>18166</v>
      </c>
      <c r="U41" s="18">
        <f>KG!X41</f>
        <v>20</v>
      </c>
      <c r="W41" s="36">
        <v>52.074409587242002</v>
      </c>
      <c r="X41" s="36">
        <f t="shared" si="10"/>
        <v>49.424409587242003</v>
      </c>
      <c r="Y41" s="40">
        <f t="shared" si="11"/>
        <v>-0.94911128093424912</v>
      </c>
      <c r="AA41" s="36">
        <v>4.3499999999999996</v>
      </c>
      <c r="AB41" s="36">
        <f t="shared" si="12"/>
        <v>0.11521739130434783</v>
      </c>
      <c r="AC41" s="36">
        <f t="shared" si="13"/>
        <v>37.75471698113207</v>
      </c>
      <c r="AD41" s="76">
        <f>KG!AG41</f>
        <v>7000</v>
      </c>
      <c r="AE41" s="31">
        <f t="shared" si="14"/>
        <v>30449.999999999996</v>
      </c>
    </row>
    <row r="42" spans="1:31">
      <c r="A42" s="12">
        <f>KG!A42</f>
        <v>38</v>
      </c>
      <c r="B42" s="42">
        <f>KG!B42</f>
        <v>1103030</v>
      </c>
      <c r="C42" s="19">
        <f>KG!C42</f>
        <v>16822</v>
      </c>
      <c r="D42" s="13" t="str">
        <f>KG!D42</f>
        <v>Кофе MacCoffee Light 2 in 1 24*20*12 gr Pouch</v>
      </c>
      <c r="E42" s="14">
        <v>11</v>
      </c>
      <c r="F42" s="14">
        <f t="shared" si="3"/>
        <v>0.45833333333333331</v>
      </c>
      <c r="G42" s="14">
        <v>3124</v>
      </c>
      <c r="H42" s="14">
        <v>83</v>
      </c>
      <c r="I42" s="14">
        <f t="shared" si="4"/>
        <v>3.4583333333333335</v>
      </c>
      <c r="J42" s="14">
        <v>23148.84</v>
      </c>
      <c r="K42" s="14">
        <v>1</v>
      </c>
      <c r="L42" s="14">
        <f t="shared" si="5"/>
        <v>4.1666666666666664E-2</v>
      </c>
      <c r="M42" s="14">
        <v>284</v>
      </c>
      <c r="N42" s="14">
        <v>0</v>
      </c>
      <c r="O42" s="14">
        <f t="shared" si="6"/>
        <v>0</v>
      </c>
      <c r="P42" s="14">
        <v>0</v>
      </c>
      <c r="Q42" s="16">
        <f t="shared" si="7"/>
        <v>95</v>
      </c>
      <c r="R42" s="16">
        <f t="shared" si="8"/>
        <v>3.9583333333333335</v>
      </c>
      <c r="S42" s="17">
        <f t="shared" si="9"/>
        <v>26556.84</v>
      </c>
      <c r="U42" s="18">
        <f>KG!X42</f>
        <v>24</v>
      </c>
      <c r="W42" s="36">
        <v>53.074409587242002</v>
      </c>
      <c r="X42" s="36">
        <f t="shared" si="10"/>
        <v>49.116076253908666</v>
      </c>
      <c r="Y42" s="40">
        <f t="shared" si="11"/>
        <v>-0.92541917349402159</v>
      </c>
      <c r="AA42" s="36">
        <v>3.75</v>
      </c>
      <c r="AB42" s="36">
        <f t="shared" si="12"/>
        <v>0.17210144927536233</v>
      </c>
      <c r="AC42" s="36">
        <f t="shared" si="13"/>
        <v>21.789473684210524</v>
      </c>
      <c r="AD42" s="76">
        <f>KG!AG42</f>
        <v>6816</v>
      </c>
      <c r="AE42" s="31">
        <f t="shared" si="14"/>
        <v>25560</v>
      </c>
    </row>
    <row r="43" spans="1:31">
      <c r="A43" s="12">
        <f>KG!A43</f>
        <v>39</v>
      </c>
      <c r="B43" s="42">
        <f>KG!B43</f>
        <v>1102010</v>
      </c>
      <c r="C43" s="19">
        <f>KG!C43</f>
        <v>13582</v>
      </c>
      <c r="D43" s="13" t="str">
        <f>KG!D43</f>
        <v>Кофе MacCoffee Max Classic 3 in 1 20*20*16 gr</v>
      </c>
      <c r="E43" s="14">
        <v>28</v>
      </c>
      <c r="F43" s="14">
        <f t="shared" si="3"/>
        <v>1.4</v>
      </c>
      <c r="G43" s="14">
        <v>7952</v>
      </c>
      <c r="H43" s="14">
        <v>197</v>
      </c>
      <c r="I43" s="14">
        <f t="shared" si="4"/>
        <v>9.85</v>
      </c>
      <c r="J43" s="14">
        <v>55297.64</v>
      </c>
      <c r="K43" s="14">
        <v>3</v>
      </c>
      <c r="L43" s="14">
        <f t="shared" si="5"/>
        <v>0.15</v>
      </c>
      <c r="M43" s="14">
        <v>852</v>
      </c>
      <c r="N43" s="14">
        <v>0</v>
      </c>
      <c r="O43" s="14">
        <f t="shared" si="6"/>
        <v>0</v>
      </c>
      <c r="P43" s="14">
        <v>0</v>
      </c>
      <c r="Q43" s="16">
        <f t="shared" si="7"/>
        <v>228</v>
      </c>
      <c r="R43" s="16">
        <f t="shared" si="8"/>
        <v>11.4</v>
      </c>
      <c r="S43" s="17">
        <f t="shared" si="9"/>
        <v>64101.64</v>
      </c>
      <c r="U43" s="18">
        <f>KG!X43</f>
        <v>20</v>
      </c>
      <c r="W43" s="36">
        <v>54.074409587242002</v>
      </c>
      <c r="X43" s="36">
        <f t="shared" si="10"/>
        <v>42.674409587242003</v>
      </c>
      <c r="Y43" s="40">
        <f t="shared" si="11"/>
        <v>-0.78917939026948436</v>
      </c>
      <c r="AA43" s="36">
        <v>8.35</v>
      </c>
      <c r="AB43" s="36">
        <f t="shared" si="12"/>
        <v>0.4956521739130435</v>
      </c>
      <c r="AC43" s="36">
        <f t="shared" si="13"/>
        <v>16.846491228070175</v>
      </c>
      <c r="AD43" s="76">
        <f>KG!AG43</f>
        <v>5680</v>
      </c>
      <c r="AE43" s="31">
        <f t="shared" si="14"/>
        <v>47428</v>
      </c>
    </row>
    <row r="44" spans="1:31">
      <c r="A44" s="12">
        <f>KG!A44</f>
        <v>40</v>
      </c>
      <c r="B44" s="42">
        <f>KG!B44</f>
        <v>1102020</v>
      </c>
      <c r="C44" s="19">
        <f>KG!C44</f>
        <v>13583</v>
      </c>
      <c r="D44" s="13" t="str">
        <f>KG!D44</f>
        <v>Кофе MacCoffee Max Strong 3 in 1 20*20*16 gr</v>
      </c>
      <c r="E44" s="14">
        <v>25</v>
      </c>
      <c r="F44" s="14">
        <f t="shared" si="3"/>
        <v>1.25</v>
      </c>
      <c r="G44" s="14">
        <v>7100</v>
      </c>
      <c r="H44" s="14">
        <v>242</v>
      </c>
      <c r="I44" s="14">
        <f t="shared" si="4"/>
        <v>12.1</v>
      </c>
      <c r="J44" s="14">
        <v>68054.92</v>
      </c>
      <c r="K44" s="14">
        <v>3</v>
      </c>
      <c r="L44" s="14">
        <f t="shared" si="5"/>
        <v>0.15</v>
      </c>
      <c r="M44" s="14">
        <v>852</v>
      </c>
      <c r="N44" s="14">
        <v>3</v>
      </c>
      <c r="O44" s="14">
        <f t="shared" si="6"/>
        <v>0.15</v>
      </c>
      <c r="P44" s="14">
        <v>852</v>
      </c>
      <c r="Q44" s="16">
        <f t="shared" si="7"/>
        <v>273</v>
      </c>
      <c r="R44" s="16">
        <f t="shared" si="8"/>
        <v>13.65</v>
      </c>
      <c r="S44" s="17">
        <f t="shared" si="9"/>
        <v>76858.92</v>
      </c>
      <c r="U44" s="18">
        <f>KG!X44</f>
        <v>20</v>
      </c>
      <c r="W44" s="36">
        <v>55.074409587242002</v>
      </c>
      <c r="X44" s="36">
        <f t="shared" si="10"/>
        <v>41.424409587242003</v>
      </c>
      <c r="Y44" s="40">
        <f t="shared" si="11"/>
        <v>-0.75215349374962659</v>
      </c>
      <c r="AA44" s="36">
        <v>10.7</v>
      </c>
      <c r="AB44" s="36">
        <f t="shared" si="12"/>
        <v>0.59347826086956523</v>
      </c>
      <c r="AC44" s="36">
        <f t="shared" si="13"/>
        <v>18.029304029304029</v>
      </c>
      <c r="AD44" s="76">
        <f>KG!AG44</f>
        <v>5680</v>
      </c>
      <c r="AE44" s="31">
        <f t="shared" si="14"/>
        <v>60775.999999999993</v>
      </c>
    </row>
    <row r="45" spans="1:31">
      <c r="A45" s="12">
        <f>KG!A45</f>
        <v>41</v>
      </c>
      <c r="B45" s="42">
        <f>KG!B45</f>
        <v>1103010</v>
      </c>
      <c r="C45" s="19">
        <f>KG!C45</f>
        <v>13584</v>
      </c>
      <c r="D45" s="13" t="str">
        <f>KG!D45</f>
        <v>Кофе MacCoffee Strong 3 in 1 20*20*18 gr</v>
      </c>
      <c r="E45" s="14">
        <v>6</v>
      </c>
      <c r="F45" s="14">
        <f t="shared" si="3"/>
        <v>0.3</v>
      </c>
      <c r="G45" s="14">
        <v>1824</v>
      </c>
      <c r="H45" s="14">
        <v>53</v>
      </c>
      <c r="I45" s="14">
        <f t="shared" si="4"/>
        <v>2.65</v>
      </c>
      <c r="J45" s="14">
        <v>15963.04</v>
      </c>
      <c r="K45" s="14">
        <v>1</v>
      </c>
      <c r="L45" s="14">
        <f t="shared" si="5"/>
        <v>0.05</v>
      </c>
      <c r="M45" s="14">
        <v>304</v>
      </c>
      <c r="N45" s="14">
        <v>0</v>
      </c>
      <c r="O45" s="14">
        <f t="shared" si="6"/>
        <v>0</v>
      </c>
      <c r="P45" s="14">
        <v>0</v>
      </c>
      <c r="Q45" s="16">
        <f t="shared" si="7"/>
        <v>60</v>
      </c>
      <c r="R45" s="16">
        <f t="shared" si="8"/>
        <v>3</v>
      </c>
      <c r="S45" s="17">
        <f t="shared" si="9"/>
        <v>18091.04</v>
      </c>
      <c r="U45" s="18">
        <f>KG!X45</f>
        <v>20</v>
      </c>
      <c r="W45" s="36">
        <v>56.074409587242002</v>
      </c>
      <c r="X45" s="36">
        <f t="shared" si="10"/>
        <v>53.074409587242002</v>
      </c>
      <c r="Y45" s="40">
        <f t="shared" si="11"/>
        <v>-0.94649965961152882</v>
      </c>
      <c r="AA45" s="36">
        <v>11.6</v>
      </c>
      <c r="AB45" s="36">
        <f t="shared" si="12"/>
        <v>0.13043478260869565</v>
      </c>
      <c r="AC45" s="36">
        <f t="shared" si="13"/>
        <v>88.933333333333337</v>
      </c>
      <c r="AD45" s="76">
        <f>KG!AG45</f>
        <v>6080</v>
      </c>
      <c r="AE45" s="31">
        <f t="shared" si="14"/>
        <v>70528</v>
      </c>
    </row>
    <row r="46" spans="1:31">
      <c r="A46" s="12">
        <f>KG!A46</f>
        <v>42</v>
      </c>
      <c r="B46" s="42">
        <f>KG!B46</f>
        <v>1101516</v>
      </c>
      <c r="C46" s="19">
        <f>KG!C46</f>
        <v>14540</v>
      </c>
      <c r="D46" s="13" t="str">
        <f>KG!D46</f>
        <v>Компл. 50 шт.МacCoffee Express 240 мл. (20*50 cup)</v>
      </c>
      <c r="E46" s="14">
        <v>0</v>
      </c>
      <c r="F46" s="14">
        <f t="shared" si="3"/>
        <v>0</v>
      </c>
      <c r="G46" s="14">
        <v>0</v>
      </c>
      <c r="H46" s="14">
        <v>0</v>
      </c>
      <c r="I46" s="14">
        <f t="shared" si="4"/>
        <v>0</v>
      </c>
      <c r="J46" s="14">
        <v>0</v>
      </c>
      <c r="K46" s="14">
        <v>0</v>
      </c>
      <c r="L46" s="14">
        <f t="shared" si="5"/>
        <v>0</v>
      </c>
      <c r="M46" s="14">
        <v>0</v>
      </c>
      <c r="N46" s="14">
        <v>0</v>
      </c>
      <c r="O46" s="14">
        <f t="shared" si="6"/>
        <v>0</v>
      </c>
      <c r="P46" s="14">
        <v>0</v>
      </c>
      <c r="Q46" s="16">
        <f t="shared" si="7"/>
        <v>0</v>
      </c>
      <c r="R46" s="16">
        <f t="shared" si="8"/>
        <v>0</v>
      </c>
      <c r="S46" s="17">
        <f t="shared" si="9"/>
        <v>0</v>
      </c>
      <c r="U46" s="18">
        <f>KG!X46</f>
        <v>20</v>
      </c>
      <c r="W46" s="36">
        <v>57.074409587242002</v>
      </c>
      <c r="X46" s="36">
        <f t="shared" si="10"/>
        <v>57.074409587242002</v>
      </c>
      <c r="Y46" s="40">
        <f t="shared" si="11"/>
        <v>-1</v>
      </c>
      <c r="AA46" s="36">
        <v>28.75</v>
      </c>
      <c r="AB46" s="36">
        <f t="shared" si="12"/>
        <v>0</v>
      </c>
      <c r="AC46" s="36">
        <f t="shared" si="13"/>
        <v>0</v>
      </c>
      <c r="AD46" s="76">
        <f>KG!AG46</f>
        <v>7620</v>
      </c>
      <c r="AE46" s="31">
        <f t="shared" si="14"/>
        <v>219075</v>
      </c>
    </row>
    <row r="47" spans="1:31">
      <c r="A47" s="12">
        <f>KG!A47</f>
        <v>43</v>
      </c>
      <c r="B47" s="42">
        <f>KG!B47</f>
        <v>1106015</v>
      </c>
      <c r="C47" s="19">
        <f>KG!C47</f>
        <v>13589</v>
      </c>
      <c r="D47" s="13" t="str">
        <f>KG!D47</f>
        <v>Чай MacTea 3 in 1 10*100*18 gr</v>
      </c>
      <c r="E47" s="14">
        <v>0</v>
      </c>
      <c r="F47" s="14">
        <f t="shared" si="3"/>
        <v>0</v>
      </c>
      <c r="G47" s="14">
        <v>0</v>
      </c>
      <c r="H47" s="14">
        <v>3</v>
      </c>
      <c r="I47" s="14">
        <f t="shared" si="4"/>
        <v>0.3</v>
      </c>
      <c r="J47" s="14">
        <v>4560</v>
      </c>
      <c r="K47" s="14">
        <v>0</v>
      </c>
      <c r="L47" s="14">
        <f t="shared" si="5"/>
        <v>0</v>
      </c>
      <c r="M47" s="14">
        <v>0</v>
      </c>
      <c r="N47" s="14">
        <v>0</v>
      </c>
      <c r="O47" s="14">
        <f t="shared" si="6"/>
        <v>0</v>
      </c>
      <c r="P47" s="14">
        <v>0</v>
      </c>
      <c r="Q47" s="16">
        <f t="shared" si="7"/>
        <v>3</v>
      </c>
      <c r="R47" s="16">
        <f t="shared" si="8"/>
        <v>0.3</v>
      </c>
      <c r="S47" s="17">
        <f t="shared" si="9"/>
        <v>4560</v>
      </c>
      <c r="U47" s="18">
        <f>KG!X47</f>
        <v>10</v>
      </c>
      <c r="W47" s="36">
        <v>58.074409587242002</v>
      </c>
      <c r="X47" s="36">
        <f t="shared" si="10"/>
        <v>57.774409587242005</v>
      </c>
      <c r="Y47" s="40">
        <f t="shared" si="11"/>
        <v>-0.99483421351792956</v>
      </c>
      <c r="AA47" s="36">
        <v>9.3000000000000007</v>
      </c>
      <c r="AB47" s="36">
        <f t="shared" si="12"/>
        <v>1.3043478260869565E-2</v>
      </c>
      <c r="AC47" s="36">
        <f t="shared" si="13"/>
        <v>713.00000000000011</v>
      </c>
      <c r="AD47" s="76">
        <f>KG!AG47</f>
        <v>15200</v>
      </c>
      <c r="AE47" s="31">
        <f t="shared" si="14"/>
        <v>141360</v>
      </c>
    </row>
    <row r="48" spans="1:31">
      <c r="A48" s="12">
        <f>KG!A48</f>
        <v>44</v>
      </c>
      <c r="B48" s="42">
        <f>KG!B48</f>
        <v>1106010</v>
      </c>
      <c r="C48" s="19">
        <f>KG!C48</f>
        <v>13588</v>
      </c>
      <c r="D48" s="13" t="str">
        <f>KG!D48</f>
        <v>Чай MacTea 3 in 1 50*20*18 gr</v>
      </c>
      <c r="E48" s="14">
        <v>66</v>
      </c>
      <c r="F48" s="14">
        <f t="shared" si="3"/>
        <v>1.32</v>
      </c>
      <c r="G48" s="14">
        <v>20064</v>
      </c>
      <c r="H48" s="14">
        <v>114</v>
      </c>
      <c r="I48" s="14">
        <f t="shared" si="4"/>
        <v>2.2799999999999998</v>
      </c>
      <c r="J48" s="14">
        <v>33956.800000000003</v>
      </c>
      <c r="K48" s="14">
        <v>0</v>
      </c>
      <c r="L48" s="14">
        <f t="shared" si="5"/>
        <v>0</v>
      </c>
      <c r="M48" s="14">
        <v>0</v>
      </c>
      <c r="N48" s="14">
        <v>1</v>
      </c>
      <c r="O48" s="14">
        <f t="shared" si="6"/>
        <v>0.02</v>
      </c>
      <c r="P48" s="14">
        <v>304</v>
      </c>
      <c r="Q48" s="16">
        <f t="shared" si="7"/>
        <v>181</v>
      </c>
      <c r="R48" s="16">
        <f t="shared" si="8"/>
        <v>3.62</v>
      </c>
      <c r="S48" s="17">
        <f t="shared" si="9"/>
        <v>54324.800000000003</v>
      </c>
      <c r="U48" s="18">
        <f>KG!X48</f>
        <v>50</v>
      </c>
      <c r="W48" s="36">
        <v>59.074409587242002</v>
      </c>
      <c r="X48" s="36">
        <f t="shared" si="10"/>
        <v>55.454409587242004</v>
      </c>
      <c r="Y48" s="40">
        <f t="shared" si="11"/>
        <v>-0.93872135116891975</v>
      </c>
      <c r="AA48" s="36">
        <v>7.3</v>
      </c>
      <c r="AB48" s="36">
        <f t="shared" si="12"/>
        <v>0.15739130434782608</v>
      </c>
      <c r="AC48" s="36">
        <f t="shared" si="13"/>
        <v>46.381215469613259</v>
      </c>
      <c r="AD48" s="76">
        <f>KG!AG48</f>
        <v>15200</v>
      </c>
      <c r="AE48" s="31">
        <f t="shared" si="14"/>
        <v>110960</v>
      </c>
    </row>
    <row r="49" spans="1:31">
      <c r="A49" s="12">
        <f>KG!A49</f>
        <v>45</v>
      </c>
      <c r="B49" s="42">
        <f>KG!B49</f>
        <v>1106510</v>
      </c>
      <c r="C49" s="19">
        <f>KG!C49</f>
        <v>13694</v>
      </c>
      <c r="D49" s="13" t="str">
        <f>KG!D49</f>
        <v>Чай MacTea Blackcurrant 50*20* 16 gr-18 gr</v>
      </c>
      <c r="E49" s="14">
        <v>5</v>
      </c>
      <c r="F49" s="14">
        <f t="shared" si="3"/>
        <v>0.1</v>
      </c>
      <c r="G49" s="14">
        <v>1520.12</v>
      </c>
      <c r="H49" s="14">
        <v>34</v>
      </c>
      <c r="I49" s="14">
        <f t="shared" si="4"/>
        <v>0.68</v>
      </c>
      <c r="J49" s="14">
        <v>10250.879999999999</v>
      </c>
      <c r="K49" s="14">
        <v>1</v>
      </c>
      <c r="L49" s="14">
        <f t="shared" si="5"/>
        <v>0.02</v>
      </c>
      <c r="M49" s="14">
        <v>304</v>
      </c>
      <c r="N49" s="14">
        <v>1</v>
      </c>
      <c r="O49" s="14">
        <f t="shared" si="6"/>
        <v>0.02</v>
      </c>
      <c r="P49" s="14">
        <v>304</v>
      </c>
      <c r="Q49" s="16">
        <f t="shared" si="7"/>
        <v>41</v>
      </c>
      <c r="R49" s="16">
        <f t="shared" si="8"/>
        <v>0.82</v>
      </c>
      <c r="S49" s="17">
        <f t="shared" si="9"/>
        <v>12379</v>
      </c>
      <c r="U49" s="18">
        <f>KG!X49</f>
        <v>50</v>
      </c>
      <c r="W49" s="36">
        <v>60.074409587242002</v>
      </c>
      <c r="X49" s="36">
        <f t="shared" si="10"/>
        <v>59.254409587242002</v>
      </c>
      <c r="Y49" s="40">
        <f t="shared" si="11"/>
        <v>-0.98635026119051294</v>
      </c>
      <c r="AA49" s="36">
        <v>1.74</v>
      </c>
      <c r="AB49" s="36">
        <f t="shared" si="12"/>
        <v>3.5652173913043476E-2</v>
      </c>
      <c r="AC49" s="36">
        <f t="shared" si="13"/>
        <v>48.804878048780488</v>
      </c>
      <c r="AD49" s="76">
        <f>KG!AG49</f>
        <v>15200</v>
      </c>
      <c r="AE49" s="31">
        <f t="shared" si="14"/>
        <v>26448</v>
      </c>
    </row>
    <row r="50" spans="1:31">
      <c r="A50" s="12">
        <f>KG!A50</f>
        <v>46</v>
      </c>
      <c r="B50" s="42">
        <f>KG!B50</f>
        <v>1106520</v>
      </c>
      <c r="C50" s="19">
        <f>KG!C50</f>
        <v>13590</v>
      </c>
      <c r="D50" s="13" t="str">
        <f>KG!D50</f>
        <v>Чай MacTea Lemon 50*20*1 16 gr-18 gr</v>
      </c>
      <c r="E50" s="14">
        <v>4</v>
      </c>
      <c r="F50" s="14">
        <f t="shared" si="3"/>
        <v>0.08</v>
      </c>
      <c r="G50" s="14">
        <v>1216</v>
      </c>
      <c r="H50" s="14">
        <v>37</v>
      </c>
      <c r="I50" s="14">
        <f t="shared" si="4"/>
        <v>0.74</v>
      </c>
      <c r="J50" s="14">
        <v>11120.32</v>
      </c>
      <c r="K50" s="14">
        <v>1</v>
      </c>
      <c r="L50" s="14">
        <f t="shared" si="5"/>
        <v>0.02</v>
      </c>
      <c r="M50" s="14">
        <v>304</v>
      </c>
      <c r="N50" s="14">
        <v>1</v>
      </c>
      <c r="O50" s="14">
        <f t="shared" si="6"/>
        <v>0.02</v>
      </c>
      <c r="P50" s="14">
        <v>304</v>
      </c>
      <c r="Q50" s="16">
        <f t="shared" si="7"/>
        <v>43</v>
      </c>
      <c r="R50" s="16">
        <f t="shared" si="8"/>
        <v>0.86</v>
      </c>
      <c r="S50" s="17">
        <f t="shared" si="9"/>
        <v>12944.32</v>
      </c>
      <c r="U50" s="18">
        <f>KG!X50</f>
        <v>50</v>
      </c>
      <c r="W50" s="36">
        <v>61.074409587242002</v>
      </c>
      <c r="X50" s="36">
        <f t="shared" si="10"/>
        <v>60.214409587242002</v>
      </c>
      <c r="Y50" s="40">
        <f t="shared" si="11"/>
        <v>-0.98591881598508901</v>
      </c>
      <c r="AA50" s="36">
        <v>6.54</v>
      </c>
      <c r="AB50" s="36">
        <f t="shared" si="12"/>
        <v>3.7391304347826088E-2</v>
      </c>
      <c r="AC50" s="36">
        <f t="shared" si="13"/>
        <v>174.90697674418604</v>
      </c>
      <c r="AD50" s="76">
        <f>KG!AG50</f>
        <v>15200</v>
      </c>
      <c r="AE50" s="31">
        <f t="shared" si="14"/>
        <v>99408</v>
      </c>
    </row>
    <row r="51" spans="1:31">
      <c r="A51" s="12">
        <f>KG!A51</f>
        <v>47</v>
      </c>
      <c r="B51" s="42">
        <f>KG!B51</f>
        <v>1106530</v>
      </c>
      <c r="C51" s="19">
        <f>KG!C51</f>
        <v>13591</v>
      </c>
      <c r="D51" s="13" t="str">
        <f>KG!D51</f>
        <v>Чай MacTea Raspberry 50*20* 16 gr-18 gr</v>
      </c>
      <c r="E51" s="14">
        <v>6</v>
      </c>
      <c r="F51" s="14">
        <f t="shared" si="3"/>
        <v>0.12</v>
      </c>
      <c r="G51" s="14">
        <v>1824.03</v>
      </c>
      <c r="H51" s="14">
        <v>39</v>
      </c>
      <c r="I51" s="14">
        <f t="shared" si="4"/>
        <v>0.78</v>
      </c>
      <c r="J51" s="14">
        <v>11770.88</v>
      </c>
      <c r="K51" s="14">
        <v>1</v>
      </c>
      <c r="L51" s="14">
        <f t="shared" si="5"/>
        <v>0.02</v>
      </c>
      <c r="M51" s="14">
        <v>304</v>
      </c>
      <c r="N51" s="14">
        <v>0</v>
      </c>
      <c r="O51" s="14">
        <f t="shared" si="6"/>
        <v>0</v>
      </c>
      <c r="P51" s="14">
        <v>0</v>
      </c>
      <c r="Q51" s="16">
        <f t="shared" si="7"/>
        <v>46</v>
      </c>
      <c r="R51" s="16">
        <f t="shared" si="8"/>
        <v>0.92</v>
      </c>
      <c r="S51" s="17">
        <f t="shared" si="9"/>
        <v>13898.91</v>
      </c>
      <c r="U51" s="18">
        <f>KG!X51</f>
        <v>50</v>
      </c>
      <c r="W51" s="36">
        <v>62.074409587242002</v>
      </c>
      <c r="X51" s="36">
        <f t="shared" si="10"/>
        <v>61.154409587242</v>
      </c>
      <c r="Y51" s="40">
        <f t="shared" si="11"/>
        <v>-0.98517907772111801</v>
      </c>
      <c r="AA51" s="36">
        <v>1.98</v>
      </c>
      <c r="AB51" s="36">
        <f t="shared" si="12"/>
        <v>0.04</v>
      </c>
      <c r="AC51" s="36">
        <f t="shared" si="13"/>
        <v>49.5</v>
      </c>
      <c r="AD51" s="76">
        <f>KG!AG51</f>
        <v>15200</v>
      </c>
      <c r="AE51" s="31">
        <f t="shared" si="14"/>
        <v>30096</v>
      </c>
    </row>
    <row r="52" spans="1:31">
      <c r="A52" s="12">
        <f>KG!A52</f>
        <v>48</v>
      </c>
      <c r="B52" s="42">
        <f>KG!B52</f>
        <v>1202085</v>
      </c>
      <c r="C52" s="19">
        <f>KG!C52</f>
        <v>28578</v>
      </c>
      <c r="D52" s="13" t="str">
        <f>KG!D52</f>
        <v>MacCoffee Gold 12*90 gr Jar RU</v>
      </c>
      <c r="E52" s="14">
        <v>24</v>
      </c>
      <c r="F52" s="14">
        <f t="shared" si="3"/>
        <v>2</v>
      </c>
      <c r="G52" s="14">
        <v>8760</v>
      </c>
      <c r="H52" s="14">
        <v>141</v>
      </c>
      <c r="I52" s="14">
        <f t="shared" si="4"/>
        <v>11.75</v>
      </c>
      <c r="J52" s="14">
        <v>50227.65</v>
      </c>
      <c r="K52" s="14">
        <v>12</v>
      </c>
      <c r="L52" s="14">
        <f t="shared" si="5"/>
        <v>1</v>
      </c>
      <c r="M52" s="14">
        <v>4117.2</v>
      </c>
      <c r="N52" s="14">
        <v>0</v>
      </c>
      <c r="O52" s="14">
        <f t="shared" si="6"/>
        <v>0</v>
      </c>
      <c r="P52" s="14">
        <v>0</v>
      </c>
      <c r="Q52" s="16">
        <f t="shared" si="7"/>
        <v>177</v>
      </c>
      <c r="R52" s="16">
        <f t="shared" si="8"/>
        <v>14.75</v>
      </c>
      <c r="S52" s="17">
        <f t="shared" si="9"/>
        <v>63104.85</v>
      </c>
      <c r="U52" s="18">
        <f>KG!X52</f>
        <v>12</v>
      </c>
      <c r="W52" s="36">
        <v>63.074409587242002</v>
      </c>
      <c r="X52" s="36">
        <f t="shared" si="10"/>
        <v>48.324409587242002</v>
      </c>
      <c r="Y52" s="40">
        <f t="shared" si="11"/>
        <v>-0.76614921809773917</v>
      </c>
      <c r="AA52" s="36">
        <v>12.25</v>
      </c>
      <c r="AB52" s="36">
        <f t="shared" si="12"/>
        <v>0.64130434782608692</v>
      </c>
      <c r="AC52" s="36">
        <f t="shared" si="13"/>
        <v>19.101694915254239</v>
      </c>
      <c r="AD52" s="76">
        <f>KG!AG52</f>
        <v>4380</v>
      </c>
      <c r="AE52" s="31">
        <f t="shared" si="14"/>
        <v>53655</v>
      </c>
    </row>
    <row r="53" spans="1:31">
      <c r="A53" s="12">
        <f>KG!A53</f>
        <v>49</v>
      </c>
      <c r="B53" s="42">
        <f>KG!B53</f>
        <v>1202235</v>
      </c>
      <c r="C53" s="19">
        <f>KG!C53</f>
        <v>28579</v>
      </c>
      <c r="D53" s="13" t="str">
        <f>KG!D53</f>
        <v>MacCoffee Arabica 12*90 gr Jar RU</v>
      </c>
      <c r="E53" s="14">
        <v>0</v>
      </c>
      <c r="F53" s="14">
        <f t="shared" si="3"/>
        <v>0</v>
      </c>
      <c r="G53" s="14">
        <v>0</v>
      </c>
      <c r="H53" s="14">
        <v>106</v>
      </c>
      <c r="I53" s="14">
        <f t="shared" si="4"/>
        <v>8.8333333333333339</v>
      </c>
      <c r="J53" s="14">
        <v>37350.449999999997</v>
      </c>
      <c r="K53" s="14">
        <v>12</v>
      </c>
      <c r="L53" s="14">
        <f t="shared" si="5"/>
        <v>1</v>
      </c>
      <c r="M53" s="14">
        <v>4117.2</v>
      </c>
      <c r="N53" s="14">
        <v>0</v>
      </c>
      <c r="O53" s="14">
        <f t="shared" si="6"/>
        <v>0</v>
      </c>
      <c r="P53" s="14">
        <v>0</v>
      </c>
      <c r="Q53" s="16">
        <f t="shared" si="7"/>
        <v>118</v>
      </c>
      <c r="R53" s="16">
        <f t="shared" si="8"/>
        <v>9.8333333333333339</v>
      </c>
      <c r="S53" s="17">
        <f t="shared" si="9"/>
        <v>41467.649999999994</v>
      </c>
      <c r="U53" s="18">
        <f>KG!X53</f>
        <v>12</v>
      </c>
      <c r="W53" s="36">
        <v>64.074409587242002</v>
      </c>
      <c r="X53" s="36">
        <f t="shared" si="10"/>
        <v>54.241076253908666</v>
      </c>
      <c r="Y53" s="40">
        <f t="shared" si="11"/>
        <v>-0.8465325955138997</v>
      </c>
      <c r="AA53" s="36">
        <v>9.5</v>
      </c>
      <c r="AB53" s="36">
        <f t="shared" si="12"/>
        <v>0.42753623188405798</v>
      </c>
      <c r="AC53" s="36">
        <f t="shared" si="13"/>
        <v>22.220338983050848</v>
      </c>
      <c r="AD53" s="76">
        <f>KG!AG53</f>
        <v>4380</v>
      </c>
      <c r="AE53" s="31">
        <f t="shared" si="14"/>
        <v>41610</v>
      </c>
    </row>
    <row r="54" spans="1:31">
      <c r="A54" s="12">
        <f>KG!A54</f>
        <v>50</v>
      </c>
      <c r="B54" s="42">
        <f>KG!B54</f>
        <v>1202090</v>
      </c>
      <c r="C54" s="19">
        <f>KG!C54</f>
        <v>33100</v>
      </c>
      <c r="D54" s="13" t="str">
        <f>KG!D54</f>
        <v>MacCoffee Gold Stick 12*30*1,8 gr</v>
      </c>
      <c r="E54" s="14">
        <v>14</v>
      </c>
      <c r="F54" s="14">
        <f t="shared" si="3"/>
        <v>1.1666666666666667</v>
      </c>
      <c r="G54" s="14">
        <v>5250</v>
      </c>
      <c r="H54" s="14">
        <v>93</v>
      </c>
      <c r="I54" s="14">
        <f t="shared" si="4"/>
        <v>7.75</v>
      </c>
      <c r="J54" s="14">
        <v>34597.75</v>
      </c>
      <c r="K54" s="14">
        <v>3</v>
      </c>
      <c r="L54" s="14">
        <f t="shared" si="5"/>
        <v>0.25</v>
      </c>
      <c r="M54" s="14">
        <v>1125</v>
      </c>
      <c r="N54" s="14">
        <v>0</v>
      </c>
      <c r="O54" s="14">
        <f t="shared" si="6"/>
        <v>0</v>
      </c>
      <c r="P54" s="14">
        <v>0</v>
      </c>
      <c r="Q54" s="16">
        <f t="shared" si="7"/>
        <v>110</v>
      </c>
      <c r="R54" s="16">
        <f t="shared" si="8"/>
        <v>9.1666666666666661</v>
      </c>
      <c r="S54" s="17">
        <f t="shared" si="9"/>
        <v>40972.75</v>
      </c>
      <c r="U54" s="18">
        <f>KG!X54</f>
        <v>12</v>
      </c>
      <c r="W54" s="36">
        <v>65.074409587242002</v>
      </c>
      <c r="X54" s="36">
        <f t="shared" si="10"/>
        <v>55.907742920575338</v>
      </c>
      <c r="Y54" s="40">
        <f t="shared" si="11"/>
        <v>-0.85913561529317639</v>
      </c>
      <c r="AA54" s="36">
        <v>6.416666666666667</v>
      </c>
      <c r="AB54" s="36">
        <f t="shared" si="12"/>
        <v>0.39855072463768115</v>
      </c>
      <c r="AC54" s="36">
        <f t="shared" si="13"/>
        <v>16.100000000000001</v>
      </c>
      <c r="AD54" s="76">
        <f>KG!AG54</f>
        <v>4500</v>
      </c>
      <c r="AE54" s="31">
        <f t="shared" si="14"/>
        <v>28875</v>
      </c>
    </row>
    <row r="55" spans="1:31">
      <c r="A55" s="12">
        <f>KG!A55</f>
        <v>51</v>
      </c>
      <c r="B55" s="42">
        <f>KG!B55</f>
        <v>1103760</v>
      </c>
      <c r="C55" s="19">
        <f>KG!C55</f>
        <v>34535</v>
      </c>
      <c r="D55" s="13" t="str">
        <f>KG!D55</f>
        <v>MacCoffee Di Torino Salted Caramel 20*20*25,5 gr</v>
      </c>
      <c r="E55" s="14">
        <v>26</v>
      </c>
      <c r="F55" s="14">
        <f t="shared" si="3"/>
        <v>1.3</v>
      </c>
      <c r="G55" s="14">
        <v>11284</v>
      </c>
      <c r="H55" s="14">
        <v>268</v>
      </c>
      <c r="I55" s="14">
        <f t="shared" si="4"/>
        <v>13.4</v>
      </c>
      <c r="J55" s="14">
        <v>114363.34</v>
      </c>
      <c r="K55" s="14">
        <v>49</v>
      </c>
      <c r="L55" s="14">
        <f t="shared" si="5"/>
        <v>2.4500000000000002</v>
      </c>
      <c r="M55" s="14">
        <v>19816.439999999999</v>
      </c>
      <c r="N55" s="14">
        <v>2</v>
      </c>
      <c r="O55" s="14">
        <f t="shared" si="6"/>
        <v>0.1</v>
      </c>
      <c r="P55" s="14">
        <v>868</v>
      </c>
      <c r="Q55" s="16">
        <f t="shared" si="7"/>
        <v>345</v>
      </c>
      <c r="R55" s="16">
        <f t="shared" si="8"/>
        <v>17.25</v>
      </c>
      <c r="S55" s="17">
        <f t="shared" si="9"/>
        <v>146331.78</v>
      </c>
      <c r="U55" s="18">
        <f>KG!X55</f>
        <v>20</v>
      </c>
      <c r="W55" s="36">
        <v>66.074409587242002</v>
      </c>
      <c r="X55" s="36">
        <f t="shared" si="10"/>
        <v>48.824409587242002</v>
      </c>
      <c r="Y55" s="40">
        <f t="shared" si="11"/>
        <v>-0.73893069786384102</v>
      </c>
      <c r="AA55" s="36">
        <v>76.75</v>
      </c>
      <c r="AB55" s="36">
        <f t="shared" si="12"/>
        <v>0.75</v>
      </c>
      <c r="AC55" s="36">
        <f t="shared" si="13"/>
        <v>102.33333333333333</v>
      </c>
      <c r="AD55" s="76">
        <f>KG!AG55</f>
        <v>8680</v>
      </c>
      <c r="AE55" s="31">
        <f t="shared" si="14"/>
        <v>666190</v>
      </c>
    </row>
    <row r="56" spans="1:31">
      <c r="A56" s="12">
        <f>KG!A56</f>
        <v>52</v>
      </c>
      <c r="B56" s="42">
        <f>KG!B56</f>
        <v>1101520</v>
      </c>
      <c r="C56" s="19">
        <f>KG!C56</f>
        <v>13686</v>
      </c>
      <c r="D56" s="13" t="str">
        <f>KG!D56</f>
        <v>MacCoffee Milk Coffee Drink Original 24*240 ml</v>
      </c>
      <c r="E56" s="14">
        <v>0</v>
      </c>
      <c r="F56" s="14">
        <f t="shared" si="3"/>
        <v>0</v>
      </c>
      <c r="G56" s="14">
        <v>0</v>
      </c>
      <c r="H56" s="14">
        <v>0</v>
      </c>
      <c r="I56" s="14">
        <f t="shared" si="4"/>
        <v>0</v>
      </c>
      <c r="J56" s="14">
        <v>0</v>
      </c>
      <c r="K56" s="14">
        <v>0</v>
      </c>
      <c r="L56" s="14">
        <f t="shared" si="5"/>
        <v>0</v>
      </c>
      <c r="M56" s="14">
        <v>0</v>
      </c>
      <c r="N56" s="14">
        <v>0</v>
      </c>
      <c r="O56" s="14">
        <f t="shared" si="6"/>
        <v>0</v>
      </c>
      <c r="P56" s="14">
        <v>0</v>
      </c>
      <c r="Q56" s="16">
        <f t="shared" si="7"/>
        <v>0</v>
      </c>
      <c r="R56" s="16">
        <f t="shared" si="8"/>
        <v>0</v>
      </c>
      <c r="S56" s="17">
        <f t="shared" si="9"/>
        <v>0</v>
      </c>
      <c r="U56" s="18">
        <f>KG!X56</f>
        <v>24</v>
      </c>
      <c r="W56" s="36">
        <v>67.074409587242002</v>
      </c>
      <c r="X56" s="36">
        <f t="shared" si="10"/>
        <v>67.074409587242002</v>
      </c>
      <c r="Y56" s="40">
        <f t="shared" si="11"/>
        <v>-1</v>
      </c>
      <c r="AA56" s="36">
        <v>0</v>
      </c>
      <c r="AB56" s="36">
        <f t="shared" si="12"/>
        <v>0</v>
      </c>
      <c r="AC56" s="36">
        <f t="shared" si="13"/>
        <v>0</v>
      </c>
      <c r="AD56" s="76">
        <f>KG!AG56</f>
        <v>2856</v>
      </c>
      <c r="AE56" s="31">
        <f t="shared" si="14"/>
        <v>0</v>
      </c>
    </row>
    <row r="57" spans="1:31">
      <c r="A57" s="12">
        <f>KG!A57</f>
        <v>53</v>
      </c>
      <c r="B57" s="42" t="str">
        <f>KG!B57</f>
        <v xml:space="preserve">12024001   </v>
      </c>
      <c r="C57" s="19">
        <f>KG!C57</f>
        <v>39257</v>
      </c>
      <c r="D57" s="13" t="str">
        <f>KG!D57</f>
        <v>MacCoffee DiTorino Espresso 10*70 gr Pouch</v>
      </c>
      <c r="E57" s="14">
        <v>0</v>
      </c>
      <c r="F57" s="14">
        <f t="shared" si="3"/>
        <v>0</v>
      </c>
      <c r="G57" s="14">
        <v>0</v>
      </c>
      <c r="H57" s="14">
        <v>17</v>
      </c>
      <c r="I57" s="14">
        <f t="shared" si="4"/>
        <v>1.7</v>
      </c>
      <c r="J57" s="14">
        <v>4788.24</v>
      </c>
      <c r="K57" s="14">
        <v>0</v>
      </c>
      <c r="L57" s="14">
        <f t="shared" si="5"/>
        <v>0</v>
      </c>
      <c r="M57" s="14">
        <v>0</v>
      </c>
      <c r="N57" s="14">
        <v>0</v>
      </c>
      <c r="O57" s="14">
        <f t="shared" si="6"/>
        <v>0</v>
      </c>
      <c r="P57" s="14">
        <v>0</v>
      </c>
      <c r="Q57" s="16">
        <f t="shared" si="7"/>
        <v>17</v>
      </c>
      <c r="R57" s="16">
        <f t="shared" si="8"/>
        <v>1.7</v>
      </c>
      <c r="S57" s="17">
        <f t="shared" si="9"/>
        <v>4788.24</v>
      </c>
      <c r="U57" s="18">
        <f>KG!X57</f>
        <v>10</v>
      </c>
      <c r="W57" s="36">
        <v>68.074409587242002</v>
      </c>
      <c r="X57" s="36">
        <f t="shared" si="10"/>
        <v>66.374409587241999</v>
      </c>
      <c r="Y57" s="40">
        <f t="shared" si="11"/>
        <v>-0.97502732656356961</v>
      </c>
      <c r="AA57" s="36">
        <v>16.100000000000001</v>
      </c>
      <c r="AB57" s="36">
        <f t="shared" si="12"/>
        <v>7.3913043478260873E-2</v>
      </c>
      <c r="AC57" s="36">
        <f t="shared" si="13"/>
        <v>217.82352941176472</v>
      </c>
      <c r="AD57" s="76">
        <f>KG!AG57</f>
        <v>2840</v>
      </c>
      <c r="AE57" s="31">
        <f t="shared" si="14"/>
        <v>45724.000000000007</v>
      </c>
    </row>
    <row r="58" spans="1:31">
      <c r="A58" s="12">
        <f>KG!A58</f>
        <v>54</v>
      </c>
      <c r="B58" s="42">
        <f>KG!B58</f>
        <v>12024002</v>
      </c>
      <c r="C58" s="19">
        <f>KG!C58</f>
        <v>39258</v>
      </c>
      <c r="D58" s="13" t="str">
        <f>KG!D58</f>
        <v>MacCoffee DiTorino Espresso 6*90 gr Jar</v>
      </c>
      <c r="E58" s="14">
        <v>0</v>
      </c>
      <c r="F58" s="14">
        <f t="shared" si="3"/>
        <v>0</v>
      </c>
      <c r="G58" s="14">
        <v>0</v>
      </c>
      <c r="H58" s="14">
        <v>70</v>
      </c>
      <c r="I58" s="14">
        <f t="shared" si="4"/>
        <v>11.666666666666666</v>
      </c>
      <c r="J58" s="14">
        <v>24553.55</v>
      </c>
      <c r="K58" s="14">
        <v>6</v>
      </c>
      <c r="L58" s="14">
        <f t="shared" si="5"/>
        <v>1</v>
      </c>
      <c r="M58" s="14">
        <v>2036.7</v>
      </c>
      <c r="N58" s="14">
        <v>0</v>
      </c>
      <c r="O58" s="14">
        <f t="shared" si="6"/>
        <v>0</v>
      </c>
      <c r="P58" s="14">
        <v>0</v>
      </c>
      <c r="Q58" s="16">
        <f t="shared" si="7"/>
        <v>76</v>
      </c>
      <c r="R58" s="16">
        <f t="shared" si="8"/>
        <v>12.666666666666666</v>
      </c>
      <c r="S58" s="17">
        <f t="shared" si="9"/>
        <v>26590.25</v>
      </c>
      <c r="U58" s="18">
        <f>KG!X58</f>
        <v>6</v>
      </c>
      <c r="W58" s="36">
        <v>69.074409587242002</v>
      </c>
      <c r="X58" s="36">
        <f t="shared" si="10"/>
        <v>56.407742920575338</v>
      </c>
      <c r="Y58" s="40">
        <f t="shared" si="11"/>
        <v>-0.81662287463103866</v>
      </c>
      <c r="AA58" s="36">
        <v>7.333333333333333</v>
      </c>
      <c r="AB58" s="36">
        <f t="shared" si="12"/>
        <v>0.55072463768115942</v>
      </c>
      <c r="AC58" s="36">
        <f t="shared" si="13"/>
        <v>13.315789473684211</v>
      </c>
      <c r="AD58" s="76">
        <f>KG!AG58</f>
        <v>2190</v>
      </c>
      <c r="AE58" s="31">
        <f t="shared" si="14"/>
        <v>16060</v>
      </c>
    </row>
    <row r="59" spans="1:31">
      <c r="A59" s="135" t="s">
        <v>15</v>
      </c>
      <c r="B59" s="126"/>
      <c r="C59" s="126"/>
      <c r="D59" s="126"/>
      <c r="E59" s="21">
        <f>SUM(E5:E58)</f>
        <v>2405.1</v>
      </c>
      <c r="F59" s="21">
        <f t="shared" ref="F59:S59" si="15">SUM(F5:F58)</f>
        <v>114.57176190476189</v>
      </c>
      <c r="G59" s="21">
        <f t="shared" si="15"/>
        <v>635750.2300000001</v>
      </c>
      <c r="H59" s="21">
        <f t="shared" si="15"/>
        <v>10369</v>
      </c>
      <c r="I59" s="21">
        <f t="shared" si="15"/>
        <v>647.95642857142843</v>
      </c>
      <c r="J59" s="21">
        <f t="shared" si="15"/>
        <v>3470270.5699999989</v>
      </c>
      <c r="K59" s="21">
        <f t="shared" si="15"/>
        <v>5892</v>
      </c>
      <c r="L59" s="21">
        <f t="shared" si="15"/>
        <v>278.82833333333326</v>
      </c>
      <c r="M59" s="21">
        <f t="shared" si="15"/>
        <v>2949480.96</v>
      </c>
      <c r="N59" s="21">
        <f t="shared" si="15"/>
        <v>29</v>
      </c>
      <c r="O59" s="21">
        <f t="shared" si="15"/>
        <v>1.5133333333333334</v>
      </c>
      <c r="P59" s="21">
        <f t="shared" si="15"/>
        <v>16293</v>
      </c>
      <c r="Q59" s="21">
        <f t="shared" si="15"/>
        <v>18695.099999999999</v>
      </c>
      <c r="R59" s="21">
        <f t="shared" si="15"/>
        <v>1042.8698571428577</v>
      </c>
      <c r="S59" s="21">
        <f t="shared" si="15"/>
        <v>7071794.7599999998</v>
      </c>
      <c r="U59" s="18"/>
      <c r="W59" s="41">
        <f>SUM(W5:W51)</f>
        <v>1836.4972506003733</v>
      </c>
      <c r="X59" s="41">
        <f>SUM(X5:X51)</f>
        <v>858.99406012418353</v>
      </c>
      <c r="Y59" s="64">
        <f>R59/W59*100%</f>
        <v>0.5678581096715124</v>
      </c>
      <c r="AA59" s="44">
        <f>SUM(AA5:AA58)</f>
        <v>1079.3932380952381</v>
      </c>
      <c r="AB59" s="44">
        <f>SUM(AB6:AB58)</f>
        <v>44.240718426501019</v>
      </c>
      <c r="AC59" s="56">
        <f>AA59/AB59</f>
        <v>24.39818512189127</v>
      </c>
    </row>
    <row r="60" spans="1:31">
      <c r="A60" s="127" t="s">
        <v>16</v>
      </c>
      <c r="B60" s="128"/>
      <c r="C60" s="128"/>
      <c r="D60" s="128"/>
      <c r="E60" s="22"/>
      <c r="F60" s="23"/>
      <c r="G60" s="24">
        <v>985448</v>
      </c>
      <c r="H60" s="25"/>
      <c r="I60" s="25"/>
      <c r="J60" s="24">
        <v>3984159</v>
      </c>
      <c r="K60" s="25"/>
      <c r="L60" s="25"/>
      <c r="M60" s="24">
        <v>4265370</v>
      </c>
      <c r="N60" s="25"/>
      <c r="O60" s="25"/>
      <c r="P60" s="24">
        <v>25000</v>
      </c>
      <c r="Q60" s="25">
        <f>E60+H60+K60+N60</f>
        <v>0</v>
      </c>
      <c r="R60" s="25"/>
      <c r="S60" s="24">
        <f>G60+J60+M60+P60</f>
        <v>9259977</v>
      </c>
      <c r="U60" s="18"/>
    </row>
    <row r="61" spans="1:31">
      <c r="A61" s="129" t="s">
        <v>14</v>
      </c>
      <c r="B61" s="130"/>
      <c r="C61" s="130"/>
      <c r="D61" s="130"/>
      <c r="E61" s="26">
        <f t="shared" ref="E61:S61" si="16">IF(E60&gt;0,E59/E60,0)</f>
        <v>0</v>
      </c>
      <c r="F61" s="27"/>
      <c r="G61" s="28">
        <f t="shared" si="16"/>
        <v>0.64513828228379388</v>
      </c>
      <c r="H61" s="27">
        <f t="shared" si="16"/>
        <v>0</v>
      </c>
      <c r="I61" s="27"/>
      <c r="J61" s="28">
        <f t="shared" si="16"/>
        <v>0.87101708792244459</v>
      </c>
      <c r="K61" s="27">
        <f t="shared" si="16"/>
        <v>0</v>
      </c>
      <c r="L61" s="27"/>
      <c r="M61" s="28">
        <f t="shared" si="16"/>
        <v>0.69149474957623835</v>
      </c>
      <c r="N61" s="27">
        <f t="shared" si="16"/>
        <v>0</v>
      </c>
      <c r="O61" s="27"/>
      <c r="P61" s="28">
        <f t="shared" si="16"/>
        <v>0.65171999999999997</v>
      </c>
      <c r="Q61" s="29">
        <f t="shared" si="16"/>
        <v>0</v>
      </c>
      <c r="R61" s="29"/>
      <c r="S61" s="30">
        <f t="shared" si="16"/>
        <v>0.76369463552663253</v>
      </c>
      <c r="U61" s="18"/>
    </row>
    <row r="62" spans="1:31">
      <c r="U62" s="1"/>
    </row>
    <row r="63" spans="1:31">
      <c r="E63" s="31"/>
      <c r="F63" s="31"/>
      <c r="H63" s="31"/>
      <c r="I63" s="31"/>
      <c r="K63" s="31"/>
      <c r="L63" s="31"/>
      <c r="N63" s="31"/>
      <c r="O63" s="31"/>
      <c r="U63" s="1"/>
    </row>
    <row r="64" spans="1:31">
      <c r="H64" s="31"/>
      <c r="I64" s="31"/>
      <c r="J64" s="31"/>
      <c r="K64" s="31"/>
      <c r="L64" s="31"/>
      <c r="M64" s="31"/>
      <c r="N64" s="31"/>
      <c r="O64" s="31"/>
      <c r="P64" s="31"/>
      <c r="S64" s="31"/>
    </row>
    <row r="65" spans="19:19">
      <c r="S65" s="31"/>
    </row>
  </sheetData>
  <autoFilter ref="A4:AE61"/>
  <mergeCells count="8">
    <mergeCell ref="N3:P3"/>
    <mergeCell ref="Q3:S3"/>
    <mergeCell ref="A59:D59"/>
    <mergeCell ref="A60:D60"/>
    <mergeCell ref="A61:D61"/>
    <mergeCell ref="E3:G3"/>
    <mergeCell ref="H3:J3"/>
    <mergeCell ref="K3:M3"/>
  </mergeCells>
  <conditionalFormatting sqref="Y5:Y58">
    <cfRule type="cellIs" dxfId="39" priority="12" operator="lessThan">
      <formula>0.2</formula>
    </cfRule>
    <cfRule type="cellIs" dxfId="38" priority="13" operator="lessThan">
      <formula>0.2</formula>
    </cfRule>
    <cfRule type="cellIs" dxfId="37" priority="14" operator="lessThan">
      <formula>0.7</formula>
    </cfRule>
  </conditionalFormatting>
  <conditionalFormatting sqref="Y5:Y58">
    <cfRule type="cellIs" dxfId="36" priority="10" operator="greaterThan">
      <formula>$AD$1</formula>
    </cfRule>
    <cfRule type="cellIs" dxfId="35" priority="11" operator="greaterThan">
      <formula>$AD$1</formula>
    </cfRule>
  </conditionalFormatting>
  <conditionalFormatting sqref="Y59">
    <cfRule type="cellIs" dxfId="34" priority="4" operator="lessThan">
      <formula>0.2</formula>
    </cfRule>
    <cfRule type="cellIs" dxfId="33" priority="5" operator="lessThan">
      <formula>0.2</formula>
    </cfRule>
    <cfRule type="cellIs" dxfId="32" priority="6" operator="lessThan">
      <formula>0.7</formula>
    </cfRule>
  </conditionalFormatting>
  <conditionalFormatting sqref="Y59">
    <cfRule type="cellIs" dxfId="31" priority="2" operator="greaterThan">
      <formula>$AD$1</formula>
    </cfRule>
    <cfRule type="cellIs" dxfId="30" priority="3" operator="greaterThan">
      <formula>$AD$1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zoomScale="70" zoomScaleNormal="70" workbookViewId="0">
      <pane xSplit="13" ySplit="15" topLeftCell="N38" activePane="bottomRight" state="frozen"/>
      <selection pane="topRight" activeCell="N1" sqref="N1"/>
      <selection pane="bottomLeft" activeCell="A17" sqref="A17"/>
      <selection pane="bottomRight" activeCell="P60" sqref="P60"/>
    </sheetView>
  </sheetViews>
  <sheetFormatPr defaultRowHeight="15"/>
  <cols>
    <col min="1" max="1" width="6.7109375" bestFit="1" customWidth="1"/>
    <col min="2" max="2" width="11.42578125" customWidth="1"/>
    <col min="4" max="4" width="61.7109375" customWidth="1"/>
    <col min="5" max="5" width="9.28515625" bestFit="1" customWidth="1"/>
    <col min="6" max="6" width="14.42578125" bestFit="1" customWidth="1"/>
    <col min="7" max="7" width="10.140625" bestFit="1" customWidth="1"/>
    <col min="8" max="8" width="9.28515625" bestFit="1" customWidth="1"/>
    <col min="9" max="9" width="9.28515625" customWidth="1"/>
    <col min="10" max="10" width="14" customWidth="1"/>
    <col min="11" max="11" width="9.28515625" bestFit="1" customWidth="1"/>
    <col min="12" max="12" width="9.28515625" customWidth="1"/>
    <col min="13" max="13" width="14.85546875" customWidth="1"/>
    <col min="14" max="14" width="9.28515625" bestFit="1" customWidth="1"/>
    <col min="15" max="15" width="9.28515625" customWidth="1"/>
    <col min="16" max="17" width="9.28515625" bestFit="1" customWidth="1"/>
    <col min="18" max="18" width="9.28515625" customWidth="1"/>
    <col min="19" max="19" width="10.140625" bestFit="1" customWidth="1"/>
    <col min="21" max="21" width="9.140625" customWidth="1"/>
    <col min="23" max="24" width="13.5703125" hidden="1" customWidth="1"/>
    <col min="25" max="25" width="14.7109375" hidden="1" customWidth="1"/>
    <col min="27" max="27" width="10.5703125" bestFit="1" customWidth="1"/>
    <col min="254" max="254" width="6.7109375" bestFit="1" customWidth="1"/>
    <col min="255" max="255" width="2.140625" customWidth="1"/>
    <col min="257" max="257" width="56.85546875" customWidth="1"/>
    <col min="258" max="258" width="9.28515625" bestFit="1" customWidth="1"/>
    <col min="259" max="259" width="9.28515625" customWidth="1"/>
    <col min="260" max="260" width="10.140625" bestFit="1" customWidth="1"/>
    <col min="261" max="261" width="9.28515625" bestFit="1" customWidth="1"/>
    <col min="262" max="262" width="9.28515625" customWidth="1"/>
    <col min="263" max="264" width="9.28515625" bestFit="1" customWidth="1"/>
    <col min="265" max="265" width="9.28515625" customWidth="1"/>
    <col min="266" max="267" width="9.28515625" bestFit="1" customWidth="1"/>
    <col min="268" max="268" width="9.28515625" customWidth="1"/>
    <col min="269" max="270" width="9.28515625" bestFit="1" customWidth="1"/>
    <col min="271" max="271" width="9.28515625" customWidth="1"/>
    <col min="272" max="273" width="9.28515625" bestFit="1" customWidth="1"/>
    <col min="274" max="274" width="9.28515625" customWidth="1"/>
    <col min="275" max="275" width="10.140625" bestFit="1" customWidth="1"/>
    <col min="277" max="277" width="9.140625" customWidth="1"/>
    <col min="510" max="510" width="6.7109375" bestFit="1" customWidth="1"/>
    <col min="511" max="511" width="2.140625" customWidth="1"/>
    <col min="513" max="513" width="56.85546875" customWidth="1"/>
    <col min="514" max="514" width="9.28515625" bestFit="1" customWidth="1"/>
    <col min="515" max="515" width="9.28515625" customWidth="1"/>
    <col min="516" max="516" width="10.140625" bestFit="1" customWidth="1"/>
    <col min="517" max="517" width="9.28515625" bestFit="1" customWidth="1"/>
    <col min="518" max="518" width="9.28515625" customWidth="1"/>
    <col min="519" max="520" width="9.28515625" bestFit="1" customWidth="1"/>
    <col min="521" max="521" width="9.28515625" customWidth="1"/>
    <col min="522" max="523" width="9.28515625" bestFit="1" customWidth="1"/>
    <col min="524" max="524" width="9.28515625" customWidth="1"/>
    <col min="525" max="526" width="9.28515625" bestFit="1" customWidth="1"/>
    <col min="527" max="527" width="9.28515625" customWidth="1"/>
    <col min="528" max="529" width="9.28515625" bestFit="1" customWidth="1"/>
    <col min="530" max="530" width="9.28515625" customWidth="1"/>
    <col min="531" max="531" width="10.140625" bestFit="1" customWidth="1"/>
    <col min="533" max="533" width="9.140625" customWidth="1"/>
    <col min="766" max="766" width="6.7109375" bestFit="1" customWidth="1"/>
    <col min="767" max="767" width="2.140625" customWidth="1"/>
    <col min="769" max="769" width="56.85546875" customWidth="1"/>
    <col min="770" max="770" width="9.28515625" bestFit="1" customWidth="1"/>
    <col min="771" max="771" width="9.28515625" customWidth="1"/>
    <col min="772" max="772" width="10.140625" bestFit="1" customWidth="1"/>
    <col min="773" max="773" width="9.28515625" bestFit="1" customWidth="1"/>
    <col min="774" max="774" width="9.28515625" customWidth="1"/>
    <col min="775" max="776" width="9.28515625" bestFit="1" customWidth="1"/>
    <col min="777" max="777" width="9.28515625" customWidth="1"/>
    <col min="778" max="779" width="9.28515625" bestFit="1" customWidth="1"/>
    <col min="780" max="780" width="9.28515625" customWidth="1"/>
    <col min="781" max="782" width="9.28515625" bestFit="1" customWidth="1"/>
    <col min="783" max="783" width="9.28515625" customWidth="1"/>
    <col min="784" max="785" width="9.28515625" bestFit="1" customWidth="1"/>
    <col min="786" max="786" width="9.28515625" customWidth="1"/>
    <col min="787" max="787" width="10.140625" bestFit="1" customWidth="1"/>
    <col min="789" max="789" width="9.140625" customWidth="1"/>
    <col min="1022" max="1022" width="6.7109375" bestFit="1" customWidth="1"/>
    <col min="1023" max="1023" width="2.140625" customWidth="1"/>
    <col min="1025" max="1025" width="56.85546875" customWidth="1"/>
    <col min="1026" max="1026" width="9.28515625" bestFit="1" customWidth="1"/>
    <col min="1027" max="1027" width="9.28515625" customWidth="1"/>
    <col min="1028" max="1028" width="10.140625" bestFit="1" customWidth="1"/>
    <col min="1029" max="1029" width="9.28515625" bestFit="1" customWidth="1"/>
    <col min="1030" max="1030" width="9.28515625" customWidth="1"/>
    <col min="1031" max="1032" width="9.28515625" bestFit="1" customWidth="1"/>
    <col min="1033" max="1033" width="9.28515625" customWidth="1"/>
    <col min="1034" max="1035" width="9.28515625" bestFit="1" customWidth="1"/>
    <col min="1036" max="1036" width="9.28515625" customWidth="1"/>
    <col min="1037" max="1038" width="9.28515625" bestFit="1" customWidth="1"/>
    <col min="1039" max="1039" width="9.28515625" customWidth="1"/>
    <col min="1040" max="1041" width="9.28515625" bestFit="1" customWidth="1"/>
    <col min="1042" max="1042" width="9.28515625" customWidth="1"/>
    <col min="1043" max="1043" width="10.140625" bestFit="1" customWidth="1"/>
    <col min="1045" max="1045" width="9.140625" customWidth="1"/>
    <col min="1278" max="1278" width="6.7109375" bestFit="1" customWidth="1"/>
    <col min="1279" max="1279" width="2.140625" customWidth="1"/>
    <col min="1281" max="1281" width="56.85546875" customWidth="1"/>
    <col min="1282" max="1282" width="9.28515625" bestFit="1" customWidth="1"/>
    <col min="1283" max="1283" width="9.28515625" customWidth="1"/>
    <col min="1284" max="1284" width="10.140625" bestFit="1" customWidth="1"/>
    <col min="1285" max="1285" width="9.28515625" bestFit="1" customWidth="1"/>
    <col min="1286" max="1286" width="9.28515625" customWidth="1"/>
    <col min="1287" max="1288" width="9.28515625" bestFit="1" customWidth="1"/>
    <col min="1289" max="1289" width="9.28515625" customWidth="1"/>
    <col min="1290" max="1291" width="9.28515625" bestFit="1" customWidth="1"/>
    <col min="1292" max="1292" width="9.28515625" customWidth="1"/>
    <col min="1293" max="1294" width="9.28515625" bestFit="1" customWidth="1"/>
    <col min="1295" max="1295" width="9.28515625" customWidth="1"/>
    <col min="1296" max="1297" width="9.28515625" bestFit="1" customWidth="1"/>
    <col min="1298" max="1298" width="9.28515625" customWidth="1"/>
    <col min="1299" max="1299" width="10.140625" bestFit="1" customWidth="1"/>
    <col min="1301" max="1301" width="9.140625" customWidth="1"/>
    <col min="1534" max="1534" width="6.7109375" bestFit="1" customWidth="1"/>
    <col min="1535" max="1535" width="2.140625" customWidth="1"/>
    <col min="1537" max="1537" width="56.85546875" customWidth="1"/>
    <col min="1538" max="1538" width="9.28515625" bestFit="1" customWidth="1"/>
    <col min="1539" max="1539" width="9.28515625" customWidth="1"/>
    <col min="1540" max="1540" width="10.140625" bestFit="1" customWidth="1"/>
    <col min="1541" max="1541" width="9.28515625" bestFit="1" customWidth="1"/>
    <col min="1542" max="1542" width="9.28515625" customWidth="1"/>
    <col min="1543" max="1544" width="9.28515625" bestFit="1" customWidth="1"/>
    <col min="1545" max="1545" width="9.28515625" customWidth="1"/>
    <col min="1546" max="1547" width="9.28515625" bestFit="1" customWidth="1"/>
    <col min="1548" max="1548" width="9.28515625" customWidth="1"/>
    <col min="1549" max="1550" width="9.28515625" bestFit="1" customWidth="1"/>
    <col min="1551" max="1551" width="9.28515625" customWidth="1"/>
    <col min="1552" max="1553" width="9.28515625" bestFit="1" customWidth="1"/>
    <col min="1554" max="1554" width="9.28515625" customWidth="1"/>
    <col min="1555" max="1555" width="10.140625" bestFit="1" customWidth="1"/>
    <col min="1557" max="1557" width="9.140625" customWidth="1"/>
    <col min="1790" max="1790" width="6.7109375" bestFit="1" customWidth="1"/>
    <col min="1791" max="1791" width="2.140625" customWidth="1"/>
    <col min="1793" max="1793" width="56.85546875" customWidth="1"/>
    <col min="1794" max="1794" width="9.28515625" bestFit="1" customWidth="1"/>
    <col min="1795" max="1795" width="9.28515625" customWidth="1"/>
    <col min="1796" max="1796" width="10.140625" bestFit="1" customWidth="1"/>
    <col min="1797" max="1797" width="9.28515625" bestFit="1" customWidth="1"/>
    <col min="1798" max="1798" width="9.28515625" customWidth="1"/>
    <col min="1799" max="1800" width="9.28515625" bestFit="1" customWidth="1"/>
    <col min="1801" max="1801" width="9.28515625" customWidth="1"/>
    <col min="1802" max="1803" width="9.28515625" bestFit="1" customWidth="1"/>
    <col min="1804" max="1804" width="9.28515625" customWidth="1"/>
    <col min="1805" max="1806" width="9.28515625" bestFit="1" customWidth="1"/>
    <col min="1807" max="1807" width="9.28515625" customWidth="1"/>
    <col min="1808" max="1809" width="9.28515625" bestFit="1" customWidth="1"/>
    <col min="1810" max="1810" width="9.28515625" customWidth="1"/>
    <col min="1811" max="1811" width="10.140625" bestFit="1" customWidth="1"/>
    <col min="1813" max="1813" width="9.140625" customWidth="1"/>
    <col min="2046" max="2046" width="6.7109375" bestFit="1" customWidth="1"/>
    <col min="2047" max="2047" width="2.140625" customWidth="1"/>
    <col min="2049" max="2049" width="56.85546875" customWidth="1"/>
    <col min="2050" max="2050" width="9.28515625" bestFit="1" customWidth="1"/>
    <col min="2051" max="2051" width="9.28515625" customWidth="1"/>
    <col min="2052" max="2052" width="10.140625" bestFit="1" customWidth="1"/>
    <col min="2053" max="2053" width="9.28515625" bestFit="1" customWidth="1"/>
    <col min="2054" max="2054" width="9.28515625" customWidth="1"/>
    <col min="2055" max="2056" width="9.28515625" bestFit="1" customWidth="1"/>
    <col min="2057" max="2057" width="9.28515625" customWidth="1"/>
    <col min="2058" max="2059" width="9.28515625" bestFit="1" customWidth="1"/>
    <col min="2060" max="2060" width="9.28515625" customWidth="1"/>
    <col min="2061" max="2062" width="9.28515625" bestFit="1" customWidth="1"/>
    <col min="2063" max="2063" width="9.28515625" customWidth="1"/>
    <col min="2064" max="2065" width="9.28515625" bestFit="1" customWidth="1"/>
    <col min="2066" max="2066" width="9.28515625" customWidth="1"/>
    <col min="2067" max="2067" width="10.140625" bestFit="1" customWidth="1"/>
    <col min="2069" max="2069" width="9.140625" customWidth="1"/>
    <col min="2302" max="2302" width="6.7109375" bestFit="1" customWidth="1"/>
    <col min="2303" max="2303" width="2.140625" customWidth="1"/>
    <col min="2305" max="2305" width="56.85546875" customWidth="1"/>
    <col min="2306" max="2306" width="9.28515625" bestFit="1" customWidth="1"/>
    <col min="2307" max="2307" width="9.28515625" customWidth="1"/>
    <col min="2308" max="2308" width="10.140625" bestFit="1" customWidth="1"/>
    <col min="2309" max="2309" width="9.28515625" bestFit="1" customWidth="1"/>
    <col min="2310" max="2310" width="9.28515625" customWidth="1"/>
    <col min="2311" max="2312" width="9.28515625" bestFit="1" customWidth="1"/>
    <col min="2313" max="2313" width="9.28515625" customWidth="1"/>
    <col min="2314" max="2315" width="9.28515625" bestFit="1" customWidth="1"/>
    <col min="2316" max="2316" width="9.28515625" customWidth="1"/>
    <col min="2317" max="2318" width="9.28515625" bestFit="1" customWidth="1"/>
    <col min="2319" max="2319" width="9.28515625" customWidth="1"/>
    <col min="2320" max="2321" width="9.28515625" bestFit="1" customWidth="1"/>
    <col min="2322" max="2322" width="9.28515625" customWidth="1"/>
    <col min="2323" max="2323" width="10.140625" bestFit="1" customWidth="1"/>
    <col min="2325" max="2325" width="9.140625" customWidth="1"/>
    <col min="2558" max="2558" width="6.7109375" bestFit="1" customWidth="1"/>
    <col min="2559" max="2559" width="2.140625" customWidth="1"/>
    <col min="2561" max="2561" width="56.85546875" customWidth="1"/>
    <col min="2562" max="2562" width="9.28515625" bestFit="1" customWidth="1"/>
    <col min="2563" max="2563" width="9.28515625" customWidth="1"/>
    <col min="2564" max="2564" width="10.140625" bestFit="1" customWidth="1"/>
    <col min="2565" max="2565" width="9.28515625" bestFit="1" customWidth="1"/>
    <col min="2566" max="2566" width="9.28515625" customWidth="1"/>
    <col min="2567" max="2568" width="9.28515625" bestFit="1" customWidth="1"/>
    <col min="2569" max="2569" width="9.28515625" customWidth="1"/>
    <col min="2570" max="2571" width="9.28515625" bestFit="1" customWidth="1"/>
    <col min="2572" max="2572" width="9.28515625" customWidth="1"/>
    <col min="2573" max="2574" width="9.28515625" bestFit="1" customWidth="1"/>
    <col min="2575" max="2575" width="9.28515625" customWidth="1"/>
    <col min="2576" max="2577" width="9.28515625" bestFit="1" customWidth="1"/>
    <col min="2578" max="2578" width="9.28515625" customWidth="1"/>
    <col min="2579" max="2579" width="10.140625" bestFit="1" customWidth="1"/>
    <col min="2581" max="2581" width="9.140625" customWidth="1"/>
    <col min="2814" max="2814" width="6.7109375" bestFit="1" customWidth="1"/>
    <col min="2815" max="2815" width="2.140625" customWidth="1"/>
    <col min="2817" max="2817" width="56.85546875" customWidth="1"/>
    <col min="2818" max="2818" width="9.28515625" bestFit="1" customWidth="1"/>
    <col min="2819" max="2819" width="9.28515625" customWidth="1"/>
    <col min="2820" max="2820" width="10.140625" bestFit="1" customWidth="1"/>
    <col min="2821" max="2821" width="9.28515625" bestFit="1" customWidth="1"/>
    <col min="2822" max="2822" width="9.28515625" customWidth="1"/>
    <col min="2823" max="2824" width="9.28515625" bestFit="1" customWidth="1"/>
    <col min="2825" max="2825" width="9.28515625" customWidth="1"/>
    <col min="2826" max="2827" width="9.28515625" bestFit="1" customWidth="1"/>
    <col min="2828" max="2828" width="9.28515625" customWidth="1"/>
    <col min="2829" max="2830" width="9.28515625" bestFit="1" customWidth="1"/>
    <col min="2831" max="2831" width="9.28515625" customWidth="1"/>
    <col min="2832" max="2833" width="9.28515625" bestFit="1" customWidth="1"/>
    <col min="2834" max="2834" width="9.28515625" customWidth="1"/>
    <col min="2835" max="2835" width="10.140625" bestFit="1" customWidth="1"/>
    <col min="2837" max="2837" width="9.140625" customWidth="1"/>
    <col min="3070" max="3070" width="6.7109375" bestFit="1" customWidth="1"/>
    <col min="3071" max="3071" width="2.140625" customWidth="1"/>
    <col min="3073" max="3073" width="56.85546875" customWidth="1"/>
    <col min="3074" max="3074" width="9.28515625" bestFit="1" customWidth="1"/>
    <col min="3075" max="3075" width="9.28515625" customWidth="1"/>
    <col min="3076" max="3076" width="10.140625" bestFit="1" customWidth="1"/>
    <col min="3077" max="3077" width="9.28515625" bestFit="1" customWidth="1"/>
    <col min="3078" max="3078" width="9.28515625" customWidth="1"/>
    <col min="3079" max="3080" width="9.28515625" bestFit="1" customWidth="1"/>
    <col min="3081" max="3081" width="9.28515625" customWidth="1"/>
    <col min="3082" max="3083" width="9.28515625" bestFit="1" customWidth="1"/>
    <col min="3084" max="3084" width="9.28515625" customWidth="1"/>
    <col min="3085" max="3086" width="9.28515625" bestFit="1" customWidth="1"/>
    <col min="3087" max="3087" width="9.28515625" customWidth="1"/>
    <col min="3088" max="3089" width="9.28515625" bestFit="1" customWidth="1"/>
    <col min="3090" max="3090" width="9.28515625" customWidth="1"/>
    <col min="3091" max="3091" width="10.140625" bestFit="1" customWidth="1"/>
    <col min="3093" max="3093" width="9.140625" customWidth="1"/>
    <col min="3326" max="3326" width="6.7109375" bestFit="1" customWidth="1"/>
    <col min="3327" max="3327" width="2.140625" customWidth="1"/>
    <col min="3329" max="3329" width="56.85546875" customWidth="1"/>
    <col min="3330" max="3330" width="9.28515625" bestFit="1" customWidth="1"/>
    <col min="3331" max="3331" width="9.28515625" customWidth="1"/>
    <col min="3332" max="3332" width="10.140625" bestFit="1" customWidth="1"/>
    <col min="3333" max="3333" width="9.28515625" bestFit="1" customWidth="1"/>
    <col min="3334" max="3334" width="9.28515625" customWidth="1"/>
    <col min="3335" max="3336" width="9.28515625" bestFit="1" customWidth="1"/>
    <col min="3337" max="3337" width="9.28515625" customWidth="1"/>
    <col min="3338" max="3339" width="9.28515625" bestFit="1" customWidth="1"/>
    <col min="3340" max="3340" width="9.28515625" customWidth="1"/>
    <col min="3341" max="3342" width="9.28515625" bestFit="1" customWidth="1"/>
    <col min="3343" max="3343" width="9.28515625" customWidth="1"/>
    <col min="3344" max="3345" width="9.28515625" bestFit="1" customWidth="1"/>
    <col min="3346" max="3346" width="9.28515625" customWidth="1"/>
    <col min="3347" max="3347" width="10.140625" bestFit="1" customWidth="1"/>
    <col min="3349" max="3349" width="9.140625" customWidth="1"/>
    <col min="3582" max="3582" width="6.7109375" bestFit="1" customWidth="1"/>
    <col min="3583" max="3583" width="2.140625" customWidth="1"/>
    <col min="3585" max="3585" width="56.85546875" customWidth="1"/>
    <col min="3586" max="3586" width="9.28515625" bestFit="1" customWidth="1"/>
    <col min="3587" max="3587" width="9.28515625" customWidth="1"/>
    <col min="3588" max="3588" width="10.140625" bestFit="1" customWidth="1"/>
    <col min="3589" max="3589" width="9.28515625" bestFit="1" customWidth="1"/>
    <col min="3590" max="3590" width="9.28515625" customWidth="1"/>
    <col min="3591" max="3592" width="9.28515625" bestFit="1" customWidth="1"/>
    <col min="3593" max="3593" width="9.28515625" customWidth="1"/>
    <col min="3594" max="3595" width="9.28515625" bestFit="1" customWidth="1"/>
    <col min="3596" max="3596" width="9.28515625" customWidth="1"/>
    <col min="3597" max="3598" width="9.28515625" bestFit="1" customWidth="1"/>
    <col min="3599" max="3599" width="9.28515625" customWidth="1"/>
    <col min="3600" max="3601" width="9.28515625" bestFit="1" customWidth="1"/>
    <col min="3602" max="3602" width="9.28515625" customWidth="1"/>
    <col min="3603" max="3603" width="10.140625" bestFit="1" customWidth="1"/>
    <col min="3605" max="3605" width="9.140625" customWidth="1"/>
    <col min="3838" max="3838" width="6.7109375" bestFit="1" customWidth="1"/>
    <col min="3839" max="3839" width="2.140625" customWidth="1"/>
    <col min="3841" max="3841" width="56.85546875" customWidth="1"/>
    <col min="3842" max="3842" width="9.28515625" bestFit="1" customWidth="1"/>
    <col min="3843" max="3843" width="9.28515625" customWidth="1"/>
    <col min="3844" max="3844" width="10.140625" bestFit="1" customWidth="1"/>
    <col min="3845" max="3845" width="9.28515625" bestFit="1" customWidth="1"/>
    <col min="3846" max="3846" width="9.28515625" customWidth="1"/>
    <col min="3847" max="3848" width="9.28515625" bestFit="1" customWidth="1"/>
    <col min="3849" max="3849" width="9.28515625" customWidth="1"/>
    <col min="3850" max="3851" width="9.28515625" bestFit="1" customWidth="1"/>
    <col min="3852" max="3852" width="9.28515625" customWidth="1"/>
    <col min="3853" max="3854" width="9.28515625" bestFit="1" customWidth="1"/>
    <col min="3855" max="3855" width="9.28515625" customWidth="1"/>
    <col min="3856" max="3857" width="9.28515625" bestFit="1" customWidth="1"/>
    <col min="3858" max="3858" width="9.28515625" customWidth="1"/>
    <col min="3859" max="3859" width="10.140625" bestFit="1" customWidth="1"/>
    <col min="3861" max="3861" width="9.140625" customWidth="1"/>
    <col min="4094" max="4094" width="6.7109375" bestFit="1" customWidth="1"/>
    <col min="4095" max="4095" width="2.140625" customWidth="1"/>
    <col min="4097" max="4097" width="56.85546875" customWidth="1"/>
    <col min="4098" max="4098" width="9.28515625" bestFit="1" customWidth="1"/>
    <col min="4099" max="4099" width="9.28515625" customWidth="1"/>
    <col min="4100" max="4100" width="10.140625" bestFit="1" customWidth="1"/>
    <col min="4101" max="4101" width="9.28515625" bestFit="1" customWidth="1"/>
    <col min="4102" max="4102" width="9.28515625" customWidth="1"/>
    <col min="4103" max="4104" width="9.28515625" bestFit="1" customWidth="1"/>
    <col min="4105" max="4105" width="9.28515625" customWidth="1"/>
    <col min="4106" max="4107" width="9.28515625" bestFit="1" customWidth="1"/>
    <col min="4108" max="4108" width="9.28515625" customWidth="1"/>
    <col min="4109" max="4110" width="9.28515625" bestFit="1" customWidth="1"/>
    <col min="4111" max="4111" width="9.28515625" customWidth="1"/>
    <col min="4112" max="4113" width="9.28515625" bestFit="1" customWidth="1"/>
    <col min="4114" max="4114" width="9.28515625" customWidth="1"/>
    <col min="4115" max="4115" width="10.140625" bestFit="1" customWidth="1"/>
    <col min="4117" max="4117" width="9.140625" customWidth="1"/>
    <col min="4350" max="4350" width="6.7109375" bestFit="1" customWidth="1"/>
    <col min="4351" max="4351" width="2.140625" customWidth="1"/>
    <col min="4353" max="4353" width="56.85546875" customWidth="1"/>
    <col min="4354" max="4354" width="9.28515625" bestFit="1" customWidth="1"/>
    <col min="4355" max="4355" width="9.28515625" customWidth="1"/>
    <col min="4356" max="4356" width="10.140625" bestFit="1" customWidth="1"/>
    <col min="4357" max="4357" width="9.28515625" bestFit="1" customWidth="1"/>
    <col min="4358" max="4358" width="9.28515625" customWidth="1"/>
    <col min="4359" max="4360" width="9.28515625" bestFit="1" customWidth="1"/>
    <col min="4361" max="4361" width="9.28515625" customWidth="1"/>
    <col min="4362" max="4363" width="9.28515625" bestFit="1" customWidth="1"/>
    <col min="4364" max="4364" width="9.28515625" customWidth="1"/>
    <col min="4365" max="4366" width="9.28515625" bestFit="1" customWidth="1"/>
    <col min="4367" max="4367" width="9.28515625" customWidth="1"/>
    <col min="4368" max="4369" width="9.28515625" bestFit="1" customWidth="1"/>
    <col min="4370" max="4370" width="9.28515625" customWidth="1"/>
    <col min="4371" max="4371" width="10.140625" bestFit="1" customWidth="1"/>
    <col min="4373" max="4373" width="9.140625" customWidth="1"/>
    <col min="4606" max="4606" width="6.7109375" bestFit="1" customWidth="1"/>
    <col min="4607" max="4607" width="2.140625" customWidth="1"/>
    <col min="4609" max="4609" width="56.85546875" customWidth="1"/>
    <col min="4610" max="4610" width="9.28515625" bestFit="1" customWidth="1"/>
    <col min="4611" max="4611" width="9.28515625" customWidth="1"/>
    <col min="4612" max="4612" width="10.140625" bestFit="1" customWidth="1"/>
    <col min="4613" max="4613" width="9.28515625" bestFit="1" customWidth="1"/>
    <col min="4614" max="4614" width="9.28515625" customWidth="1"/>
    <col min="4615" max="4616" width="9.28515625" bestFit="1" customWidth="1"/>
    <col min="4617" max="4617" width="9.28515625" customWidth="1"/>
    <col min="4618" max="4619" width="9.28515625" bestFit="1" customWidth="1"/>
    <col min="4620" max="4620" width="9.28515625" customWidth="1"/>
    <col min="4621" max="4622" width="9.28515625" bestFit="1" customWidth="1"/>
    <col min="4623" max="4623" width="9.28515625" customWidth="1"/>
    <col min="4624" max="4625" width="9.28515625" bestFit="1" customWidth="1"/>
    <col min="4626" max="4626" width="9.28515625" customWidth="1"/>
    <col min="4627" max="4627" width="10.140625" bestFit="1" customWidth="1"/>
    <col min="4629" max="4629" width="9.140625" customWidth="1"/>
    <col min="4862" max="4862" width="6.7109375" bestFit="1" customWidth="1"/>
    <col min="4863" max="4863" width="2.140625" customWidth="1"/>
    <col min="4865" max="4865" width="56.85546875" customWidth="1"/>
    <col min="4866" max="4866" width="9.28515625" bestFit="1" customWidth="1"/>
    <col min="4867" max="4867" width="9.28515625" customWidth="1"/>
    <col min="4868" max="4868" width="10.140625" bestFit="1" customWidth="1"/>
    <col min="4869" max="4869" width="9.28515625" bestFit="1" customWidth="1"/>
    <col min="4870" max="4870" width="9.28515625" customWidth="1"/>
    <col min="4871" max="4872" width="9.28515625" bestFit="1" customWidth="1"/>
    <col min="4873" max="4873" width="9.28515625" customWidth="1"/>
    <col min="4874" max="4875" width="9.28515625" bestFit="1" customWidth="1"/>
    <col min="4876" max="4876" width="9.28515625" customWidth="1"/>
    <col min="4877" max="4878" width="9.28515625" bestFit="1" customWidth="1"/>
    <col min="4879" max="4879" width="9.28515625" customWidth="1"/>
    <col min="4880" max="4881" width="9.28515625" bestFit="1" customWidth="1"/>
    <col min="4882" max="4882" width="9.28515625" customWidth="1"/>
    <col min="4883" max="4883" width="10.140625" bestFit="1" customWidth="1"/>
    <col min="4885" max="4885" width="9.140625" customWidth="1"/>
    <col min="5118" max="5118" width="6.7109375" bestFit="1" customWidth="1"/>
    <col min="5119" max="5119" width="2.140625" customWidth="1"/>
    <col min="5121" max="5121" width="56.85546875" customWidth="1"/>
    <col min="5122" max="5122" width="9.28515625" bestFit="1" customWidth="1"/>
    <col min="5123" max="5123" width="9.28515625" customWidth="1"/>
    <col min="5124" max="5124" width="10.140625" bestFit="1" customWidth="1"/>
    <col min="5125" max="5125" width="9.28515625" bestFit="1" customWidth="1"/>
    <col min="5126" max="5126" width="9.28515625" customWidth="1"/>
    <col min="5127" max="5128" width="9.28515625" bestFit="1" customWidth="1"/>
    <col min="5129" max="5129" width="9.28515625" customWidth="1"/>
    <col min="5130" max="5131" width="9.28515625" bestFit="1" customWidth="1"/>
    <col min="5132" max="5132" width="9.28515625" customWidth="1"/>
    <col min="5133" max="5134" width="9.28515625" bestFit="1" customWidth="1"/>
    <col min="5135" max="5135" width="9.28515625" customWidth="1"/>
    <col min="5136" max="5137" width="9.28515625" bestFit="1" customWidth="1"/>
    <col min="5138" max="5138" width="9.28515625" customWidth="1"/>
    <col min="5139" max="5139" width="10.140625" bestFit="1" customWidth="1"/>
    <col min="5141" max="5141" width="9.140625" customWidth="1"/>
    <col min="5374" max="5374" width="6.7109375" bestFit="1" customWidth="1"/>
    <col min="5375" max="5375" width="2.140625" customWidth="1"/>
    <col min="5377" max="5377" width="56.85546875" customWidth="1"/>
    <col min="5378" max="5378" width="9.28515625" bestFit="1" customWidth="1"/>
    <col min="5379" max="5379" width="9.28515625" customWidth="1"/>
    <col min="5380" max="5380" width="10.140625" bestFit="1" customWidth="1"/>
    <col min="5381" max="5381" width="9.28515625" bestFit="1" customWidth="1"/>
    <col min="5382" max="5382" width="9.28515625" customWidth="1"/>
    <col min="5383" max="5384" width="9.28515625" bestFit="1" customWidth="1"/>
    <col min="5385" max="5385" width="9.28515625" customWidth="1"/>
    <col min="5386" max="5387" width="9.28515625" bestFit="1" customWidth="1"/>
    <col min="5388" max="5388" width="9.28515625" customWidth="1"/>
    <col min="5389" max="5390" width="9.28515625" bestFit="1" customWidth="1"/>
    <col min="5391" max="5391" width="9.28515625" customWidth="1"/>
    <col min="5392" max="5393" width="9.28515625" bestFit="1" customWidth="1"/>
    <col min="5394" max="5394" width="9.28515625" customWidth="1"/>
    <col min="5395" max="5395" width="10.140625" bestFit="1" customWidth="1"/>
    <col min="5397" max="5397" width="9.140625" customWidth="1"/>
    <col min="5630" max="5630" width="6.7109375" bestFit="1" customWidth="1"/>
    <col min="5631" max="5631" width="2.140625" customWidth="1"/>
    <col min="5633" max="5633" width="56.85546875" customWidth="1"/>
    <col min="5634" max="5634" width="9.28515625" bestFit="1" customWidth="1"/>
    <col min="5635" max="5635" width="9.28515625" customWidth="1"/>
    <col min="5636" max="5636" width="10.140625" bestFit="1" customWidth="1"/>
    <col min="5637" max="5637" width="9.28515625" bestFit="1" customWidth="1"/>
    <col min="5638" max="5638" width="9.28515625" customWidth="1"/>
    <col min="5639" max="5640" width="9.28515625" bestFit="1" customWidth="1"/>
    <col min="5641" max="5641" width="9.28515625" customWidth="1"/>
    <col min="5642" max="5643" width="9.28515625" bestFit="1" customWidth="1"/>
    <col min="5644" max="5644" width="9.28515625" customWidth="1"/>
    <col min="5645" max="5646" width="9.28515625" bestFit="1" customWidth="1"/>
    <col min="5647" max="5647" width="9.28515625" customWidth="1"/>
    <col min="5648" max="5649" width="9.28515625" bestFit="1" customWidth="1"/>
    <col min="5650" max="5650" width="9.28515625" customWidth="1"/>
    <col min="5651" max="5651" width="10.140625" bestFit="1" customWidth="1"/>
    <col min="5653" max="5653" width="9.140625" customWidth="1"/>
    <col min="5886" max="5886" width="6.7109375" bestFit="1" customWidth="1"/>
    <col min="5887" max="5887" width="2.140625" customWidth="1"/>
    <col min="5889" max="5889" width="56.85546875" customWidth="1"/>
    <col min="5890" max="5890" width="9.28515625" bestFit="1" customWidth="1"/>
    <col min="5891" max="5891" width="9.28515625" customWidth="1"/>
    <col min="5892" max="5892" width="10.140625" bestFit="1" customWidth="1"/>
    <col min="5893" max="5893" width="9.28515625" bestFit="1" customWidth="1"/>
    <col min="5894" max="5894" width="9.28515625" customWidth="1"/>
    <col min="5895" max="5896" width="9.28515625" bestFit="1" customWidth="1"/>
    <col min="5897" max="5897" width="9.28515625" customWidth="1"/>
    <col min="5898" max="5899" width="9.28515625" bestFit="1" customWidth="1"/>
    <col min="5900" max="5900" width="9.28515625" customWidth="1"/>
    <col min="5901" max="5902" width="9.28515625" bestFit="1" customWidth="1"/>
    <col min="5903" max="5903" width="9.28515625" customWidth="1"/>
    <col min="5904" max="5905" width="9.28515625" bestFit="1" customWidth="1"/>
    <col min="5906" max="5906" width="9.28515625" customWidth="1"/>
    <col min="5907" max="5907" width="10.140625" bestFit="1" customWidth="1"/>
    <col min="5909" max="5909" width="9.140625" customWidth="1"/>
    <col min="6142" max="6142" width="6.7109375" bestFit="1" customWidth="1"/>
    <col min="6143" max="6143" width="2.140625" customWidth="1"/>
    <col min="6145" max="6145" width="56.85546875" customWidth="1"/>
    <col min="6146" max="6146" width="9.28515625" bestFit="1" customWidth="1"/>
    <col min="6147" max="6147" width="9.28515625" customWidth="1"/>
    <col min="6148" max="6148" width="10.140625" bestFit="1" customWidth="1"/>
    <col min="6149" max="6149" width="9.28515625" bestFit="1" customWidth="1"/>
    <col min="6150" max="6150" width="9.28515625" customWidth="1"/>
    <col min="6151" max="6152" width="9.28515625" bestFit="1" customWidth="1"/>
    <col min="6153" max="6153" width="9.28515625" customWidth="1"/>
    <col min="6154" max="6155" width="9.28515625" bestFit="1" customWidth="1"/>
    <col min="6156" max="6156" width="9.28515625" customWidth="1"/>
    <col min="6157" max="6158" width="9.28515625" bestFit="1" customWidth="1"/>
    <col min="6159" max="6159" width="9.28515625" customWidth="1"/>
    <col min="6160" max="6161" width="9.28515625" bestFit="1" customWidth="1"/>
    <col min="6162" max="6162" width="9.28515625" customWidth="1"/>
    <col min="6163" max="6163" width="10.140625" bestFit="1" customWidth="1"/>
    <col min="6165" max="6165" width="9.140625" customWidth="1"/>
    <col min="6398" max="6398" width="6.7109375" bestFit="1" customWidth="1"/>
    <col min="6399" max="6399" width="2.140625" customWidth="1"/>
    <col min="6401" max="6401" width="56.85546875" customWidth="1"/>
    <col min="6402" max="6402" width="9.28515625" bestFit="1" customWidth="1"/>
    <col min="6403" max="6403" width="9.28515625" customWidth="1"/>
    <col min="6404" max="6404" width="10.140625" bestFit="1" customWidth="1"/>
    <col min="6405" max="6405" width="9.28515625" bestFit="1" customWidth="1"/>
    <col min="6406" max="6406" width="9.28515625" customWidth="1"/>
    <col min="6407" max="6408" width="9.28515625" bestFit="1" customWidth="1"/>
    <col min="6409" max="6409" width="9.28515625" customWidth="1"/>
    <col min="6410" max="6411" width="9.28515625" bestFit="1" customWidth="1"/>
    <col min="6412" max="6412" width="9.28515625" customWidth="1"/>
    <col min="6413" max="6414" width="9.28515625" bestFit="1" customWidth="1"/>
    <col min="6415" max="6415" width="9.28515625" customWidth="1"/>
    <col min="6416" max="6417" width="9.28515625" bestFit="1" customWidth="1"/>
    <col min="6418" max="6418" width="9.28515625" customWidth="1"/>
    <col min="6419" max="6419" width="10.140625" bestFit="1" customWidth="1"/>
    <col min="6421" max="6421" width="9.140625" customWidth="1"/>
    <col min="6654" max="6654" width="6.7109375" bestFit="1" customWidth="1"/>
    <col min="6655" max="6655" width="2.140625" customWidth="1"/>
    <col min="6657" max="6657" width="56.85546875" customWidth="1"/>
    <col min="6658" max="6658" width="9.28515625" bestFit="1" customWidth="1"/>
    <col min="6659" max="6659" width="9.28515625" customWidth="1"/>
    <col min="6660" max="6660" width="10.140625" bestFit="1" customWidth="1"/>
    <col min="6661" max="6661" width="9.28515625" bestFit="1" customWidth="1"/>
    <col min="6662" max="6662" width="9.28515625" customWidth="1"/>
    <col min="6663" max="6664" width="9.28515625" bestFit="1" customWidth="1"/>
    <col min="6665" max="6665" width="9.28515625" customWidth="1"/>
    <col min="6666" max="6667" width="9.28515625" bestFit="1" customWidth="1"/>
    <col min="6668" max="6668" width="9.28515625" customWidth="1"/>
    <col min="6669" max="6670" width="9.28515625" bestFit="1" customWidth="1"/>
    <col min="6671" max="6671" width="9.28515625" customWidth="1"/>
    <col min="6672" max="6673" width="9.28515625" bestFit="1" customWidth="1"/>
    <col min="6674" max="6674" width="9.28515625" customWidth="1"/>
    <col min="6675" max="6675" width="10.140625" bestFit="1" customWidth="1"/>
    <col min="6677" max="6677" width="9.140625" customWidth="1"/>
    <col min="6910" max="6910" width="6.7109375" bestFit="1" customWidth="1"/>
    <col min="6911" max="6911" width="2.140625" customWidth="1"/>
    <col min="6913" max="6913" width="56.85546875" customWidth="1"/>
    <col min="6914" max="6914" width="9.28515625" bestFit="1" customWidth="1"/>
    <col min="6915" max="6915" width="9.28515625" customWidth="1"/>
    <col min="6916" max="6916" width="10.140625" bestFit="1" customWidth="1"/>
    <col min="6917" max="6917" width="9.28515625" bestFit="1" customWidth="1"/>
    <col min="6918" max="6918" width="9.28515625" customWidth="1"/>
    <col min="6919" max="6920" width="9.28515625" bestFit="1" customWidth="1"/>
    <col min="6921" max="6921" width="9.28515625" customWidth="1"/>
    <col min="6922" max="6923" width="9.28515625" bestFit="1" customWidth="1"/>
    <col min="6924" max="6924" width="9.28515625" customWidth="1"/>
    <col min="6925" max="6926" width="9.28515625" bestFit="1" customWidth="1"/>
    <col min="6927" max="6927" width="9.28515625" customWidth="1"/>
    <col min="6928" max="6929" width="9.28515625" bestFit="1" customWidth="1"/>
    <col min="6930" max="6930" width="9.28515625" customWidth="1"/>
    <col min="6931" max="6931" width="10.140625" bestFit="1" customWidth="1"/>
    <col min="6933" max="6933" width="9.140625" customWidth="1"/>
    <col min="7166" max="7166" width="6.7109375" bestFit="1" customWidth="1"/>
    <col min="7167" max="7167" width="2.140625" customWidth="1"/>
    <col min="7169" max="7169" width="56.85546875" customWidth="1"/>
    <col min="7170" max="7170" width="9.28515625" bestFit="1" customWidth="1"/>
    <col min="7171" max="7171" width="9.28515625" customWidth="1"/>
    <col min="7172" max="7172" width="10.140625" bestFit="1" customWidth="1"/>
    <col min="7173" max="7173" width="9.28515625" bestFit="1" customWidth="1"/>
    <col min="7174" max="7174" width="9.28515625" customWidth="1"/>
    <col min="7175" max="7176" width="9.28515625" bestFit="1" customWidth="1"/>
    <col min="7177" max="7177" width="9.28515625" customWidth="1"/>
    <col min="7178" max="7179" width="9.28515625" bestFit="1" customWidth="1"/>
    <col min="7180" max="7180" width="9.28515625" customWidth="1"/>
    <col min="7181" max="7182" width="9.28515625" bestFit="1" customWidth="1"/>
    <col min="7183" max="7183" width="9.28515625" customWidth="1"/>
    <col min="7184" max="7185" width="9.28515625" bestFit="1" customWidth="1"/>
    <col min="7186" max="7186" width="9.28515625" customWidth="1"/>
    <col min="7187" max="7187" width="10.140625" bestFit="1" customWidth="1"/>
    <col min="7189" max="7189" width="9.140625" customWidth="1"/>
    <col min="7422" max="7422" width="6.7109375" bestFit="1" customWidth="1"/>
    <col min="7423" max="7423" width="2.140625" customWidth="1"/>
    <col min="7425" max="7425" width="56.85546875" customWidth="1"/>
    <col min="7426" max="7426" width="9.28515625" bestFit="1" customWidth="1"/>
    <col min="7427" max="7427" width="9.28515625" customWidth="1"/>
    <col min="7428" max="7428" width="10.140625" bestFit="1" customWidth="1"/>
    <col min="7429" max="7429" width="9.28515625" bestFit="1" customWidth="1"/>
    <col min="7430" max="7430" width="9.28515625" customWidth="1"/>
    <col min="7431" max="7432" width="9.28515625" bestFit="1" customWidth="1"/>
    <col min="7433" max="7433" width="9.28515625" customWidth="1"/>
    <col min="7434" max="7435" width="9.28515625" bestFit="1" customWidth="1"/>
    <col min="7436" max="7436" width="9.28515625" customWidth="1"/>
    <col min="7437" max="7438" width="9.28515625" bestFit="1" customWidth="1"/>
    <col min="7439" max="7439" width="9.28515625" customWidth="1"/>
    <col min="7440" max="7441" width="9.28515625" bestFit="1" customWidth="1"/>
    <col min="7442" max="7442" width="9.28515625" customWidth="1"/>
    <col min="7443" max="7443" width="10.140625" bestFit="1" customWidth="1"/>
    <col min="7445" max="7445" width="9.140625" customWidth="1"/>
    <col min="7678" max="7678" width="6.7109375" bestFit="1" customWidth="1"/>
    <col min="7679" max="7679" width="2.140625" customWidth="1"/>
    <col min="7681" max="7681" width="56.85546875" customWidth="1"/>
    <col min="7682" max="7682" width="9.28515625" bestFit="1" customWidth="1"/>
    <col min="7683" max="7683" width="9.28515625" customWidth="1"/>
    <col min="7684" max="7684" width="10.140625" bestFit="1" customWidth="1"/>
    <col min="7685" max="7685" width="9.28515625" bestFit="1" customWidth="1"/>
    <col min="7686" max="7686" width="9.28515625" customWidth="1"/>
    <col min="7687" max="7688" width="9.28515625" bestFit="1" customWidth="1"/>
    <col min="7689" max="7689" width="9.28515625" customWidth="1"/>
    <col min="7690" max="7691" width="9.28515625" bestFit="1" customWidth="1"/>
    <col min="7692" max="7692" width="9.28515625" customWidth="1"/>
    <col min="7693" max="7694" width="9.28515625" bestFit="1" customWidth="1"/>
    <col min="7695" max="7695" width="9.28515625" customWidth="1"/>
    <col min="7696" max="7697" width="9.28515625" bestFit="1" customWidth="1"/>
    <col min="7698" max="7698" width="9.28515625" customWidth="1"/>
    <col min="7699" max="7699" width="10.140625" bestFit="1" customWidth="1"/>
    <col min="7701" max="7701" width="9.140625" customWidth="1"/>
    <col min="7934" max="7934" width="6.7109375" bestFit="1" customWidth="1"/>
    <col min="7935" max="7935" width="2.140625" customWidth="1"/>
    <col min="7937" max="7937" width="56.85546875" customWidth="1"/>
    <col min="7938" max="7938" width="9.28515625" bestFit="1" customWidth="1"/>
    <col min="7939" max="7939" width="9.28515625" customWidth="1"/>
    <col min="7940" max="7940" width="10.140625" bestFit="1" customWidth="1"/>
    <col min="7941" max="7941" width="9.28515625" bestFit="1" customWidth="1"/>
    <col min="7942" max="7942" width="9.28515625" customWidth="1"/>
    <col min="7943" max="7944" width="9.28515625" bestFit="1" customWidth="1"/>
    <col min="7945" max="7945" width="9.28515625" customWidth="1"/>
    <col min="7946" max="7947" width="9.28515625" bestFit="1" customWidth="1"/>
    <col min="7948" max="7948" width="9.28515625" customWidth="1"/>
    <col min="7949" max="7950" width="9.28515625" bestFit="1" customWidth="1"/>
    <col min="7951" max="7951" width="9.28515625" customWidth="1"/>
    <col min="7952" max="7953" width="9.28515625" bestFit="1" customWidth="1"/>
    <col min="7954" max="7954" width="9.28515625" customWidth="1"/>
    <col min="7955" max="7955" width="10.140625" bestFit="1" customWidth="1"/>
    <col min="7957" max="7957" width="9.140625" customWidth="1"/>
    <col min="8190" max="8190" width="6.7109375" bestFit="1" customWidth="1"/>
    <col min="8191" max="8191" width="2.140625" customWidth="1"/>
    <col min="8193" max="8193" width="56.85546875" customWidth="1"/>
    <col min="8194" max="8194" width="9.28515625" bestFit="1" customWidth="1"/>
    <col min="8195" max="8195" width="9.28515625" customWidth="1"/>
    <col min="8196" max="8196" width="10.140625" bestFit="1" customWidth="1"/>
    <col min="8197" max="8197" width="9.28515625" bestFit="1" customWidth="1"/>
    <col min="8198" max="8198" width="9.28515625" customWidth="1"/>
    <col min="8199" max="8200" width="9.28515625" bestFit="1" customWidth="1"/>
    <col min="8201" max="8201" width="9.28515625" customWidth="1"/>
    <col min="8202" max="8203" width="9.28515625" bestFit="1" customWidth="1"/>
    <col min="8204" max="8204" width="9.28515625" customWidth="1"/>
    <col min="8205" max="8206" width="9.28515625" bestFit="1" customWidth="1"/>
    <col min="8207" max="8207" width="9.28515625" customWidth="1"/>
    <col min="8208" max="8209" width="9.28515625" bestFit="1" customWidth="1"/>
    <col min="8210" max="8210" width="9.28515625" customWidth="1"/>
    <col min="8211" max="8211" width="10.140625" bestFit="1" customWidth="1"/>
    <col min="8213" max="8213" width="9.140625" customWidth="1"/>
    <col min="8446" max="8446" width="6.7109375" bestFit="1" customWidth="1"/>
    <col min="8447" max="8447" width="2.140625" customWidth="1"/>
    <col min="8449" max="8449" width="56.85546875" customWidth="1"/>
    <col min="8450" max="8450" width="9.28515625" bestFit="1" customWidth="1"/>
    <col min="8451" max="8451" width="9.28515625" customWidth="1"/>
    <col min="8452" max="8452" width="10.140625" bestFit="1" customWidth="1"/>
    <col min="8453" max="8453" width="9.28515625" bestFit="1" customWidth="1"/>
    <col min="8454" max="8454" width="9.28515625" customWidth="1"/>
    <col min="8455" max="8456" width="9.28515625" bestFit="1" customWidth="1"/>
    <col min="8457" max="8457" width="9.28515625" customWidth="1"/>
    <col min="8458" max="8459" width="9.28515625" bestFit="1" customWidth="1"/>
    <col min="8460" max="8460" width="9.28515625" customWidth="1"/>
    <col min="8461" max="8462" width="9.28515625" bestFit="1" customWidth="1"/>
    <col min="8463" max="8463" width="9.28515625" customWidth="1"/>
    <col min="8464" max="8465" width="9.28515625" bestFit="1" customWidth="1"/>
    <col min="8466" max="8466" width="9.28515625" customWidth="1"/>
    <col min="8467" max="8467" width="10.140625" bestFit="1" customWidth="1"/>
    <col min="8469" max="8469" width="9.140625" customWidth="1"/>
    <col min="8702" max="8702" width="6.7109375" bestFit="1" customWidth="1"/>
    <col min="8703" max="8703" width="2.140625" customWidth="1"/>
    <col min="8705" max="8705" width="56.85546875" customWidth="1"/>
    <col min="8706" max="8706" width="9.28515625" bestFit="1" customWidth="1"/>
    <col min="8707" max="8707" width="9.28515625" customWidth="1"/>
    <col min="8708" max="8708" width="10.140625" bestFit="1" customWidth="1"/>
    <col min="8709" max="8709" width="9.28515625" bestFit="1" customWidth="1"/>
    <col min="8710" max="8710" width="9.28515625" customWidth="1"/>
    <col min="8711" max="8712" width="9.28515625" bestFit="1" customWidth="1"/>
    <col min="8713" max="8713" width="9.28515625" customWidth="1"/>
    <col min="8714" max="8715" width="9.28515625" bestFit="1" customWidth="1"/>
    <col min="8716" max="8716" width="9.28515625" customWidth="1"/>
    <col min="8717" max="8718" width="9.28515625" bestFit="1" customWidth="1"/>
    <col min="8719" max="8719" width="9.28515625" customWidth="1"/>
    <col min="8720" max="8721" width="9.28515625" bestFit="1" customWidth="1"/>
    <col min="8722" max="8722" width="9.28515625" customWidth="1"/>
    <col min="8723" max="8723" width="10.140625" bestFit="1" customWidth="1"/>
    <col min="8725" max="8725" width="9.140625" customWidth="1"/>
    <col min="8958" max="8958" width="6.7109375" bestFit="1" customWidth="1"/>
    <col min="8959" max="8959" width="2.140625" customWidth="1"/>
    <col min="8961" max="8961" width="56.85546875" customWidth="1"/>
    <col min="8962" max="8962" width="9.28515625" bestFit="1" customWidth="1"/>
    <col min="8963" max="8963" width="9.28515625" customWidth="1"/>
    <col min="8964" max="8964" width="10.140625" bestFit="1" customWidth="1"/>
    <col min="8965" max="8965" width="9.28515625" bestFit="1" customWidth="1"/>
    <col min="8966" max="8966" width="9.28515625" customWidth="1"/>
    <col min="8967" max="8968" width="9.28515625" bestFit="1" customWidth="1"/>
    <col min="8969" max="8969" width="9.28515625" customWidth="1"/>
    <col min="8970" max="8971" width="9.28515625" bestFit="1" customWidth="1"/>
    <col min="8972" max="8972" width="9.28515625" customWidth="1"/>
    <col min="8973" max="8974" width="9.28515625" bestFit="1" customWidth="1"/>
    <col min="8975" max="8975" width="9.28515625" customWidth="1"/>
    <col min="8976" max="8977" width="9.28515625" bestFit="1" customWidth="1"/>
    <col min="8978" max="8978" width="9.28515625" customWidth="1"/>
    <col min="8979" max="8979" width="10.140625" bestFit="1" customWidth="1"/>
    <col min="8981" max="8981" width="9.140625" customWidth="1"/>
    <col min="9214" max="9214" width="6.7109375" bestFit="1" customWidth="1"/>
    <col min="9215" max="9215" width="2.140625" customWidth="1"/>
    <col min="9217" max="9217" width="56.85546875" customWidth="1"/>
    <col min="9218" max="9218" width="9.28515625" bestFit="1" customWidth="1"/>
    <col min="9219" max="9219" width="9.28515625" customWidth="1"/>
    <col min="9220" max="9220" width="10.140625" bestFit="1" customWidth="1"/>
    <col min="9221" max="9221" width="9.28515625" bestFit="1" customWidth="1"/>
    <col min="9222" max="9222" width="9.28515625" customWidth="1"/>
    <col min="9223" max="9224" width="9.28515625" bestFit="1" customWidth="1"/>
    <col min="9225" max="9225" width="9.28515625" customWidth="1"/>
    <col min="9226" max="9227" width="9.28515625" bestFit="1" customWidth="1"/>
    <col min="9228" max="9228" width="9.28515625" customWidth="1"/>
    <col min="9229" max="9230" width="9.28515625" bestFit="1" customWidth="1"/>
    <col min="9231" max="9231" width="9.28515625" customWidth="1"/>
    <col min="9232" max="9233" width="9.28515625" bestFit="1" customWidth="1"/>
    <col min="9234" max="9234" width="9.28515625" customWidth="1"/>
    <col min="9235" max="9235" width="10.140625" bestFit="1" customWidth="1"/>
    <col min="9237" max="9237" width="9.140625" customWidth="1"/>
    <col min="9470" max="9470" width="6.7109375" bestFit="1" customWidth="1"/>
    <col min="9471" max="9471" width="2.140625" customWidth="1"/>
    <col min="9473" max="9473" width="56.85546875" customWidth="1"/>
    <col min="9474" max="9474" width="9.28515625" bestFit="1" customWidth="1"/>
    <col min="9475" max="9475" width="9.28515625" customWidth="1"/>
    <col min="9476" max="9476" width="10.140625" bestFit="1" customWidth="1"/>
    <col min="9477" max="9477" width="9.28515625" bestFit="1" customWidth="1"/>
    <col min="9478" max="9478" width="9.28515625" customWidth="1"/>
    <col min="9479" max="9480" width="9.28515625" bestFit="1" customWidth="1"/>
    <col min="9481" max="9481" width="9.28515625" customWidth="1"/>
    <col min="9482" max="9483" width="9.28515625" bestFit="1" customWidth="1"/>
    <col min="9484" max="9484" width="9.28515625" customWidth="1"/>
    <col min="9485" max="9486" width="9.28515625" bestFit="1" customWidth="1"/>
    <col min="9487" max="9487" width="9.28515625" customWidth="1"/>
    <col min="9488" max="9489" width="9.28515625" bestFit="1" customWidth="1"/>
    <col min="9490" max="9490" width="9.28515625" customWidth="1"/>
    <col min="9491" max="9491" width="10.140625" bestFit="1" customWidth="1"/>
    <col min="9493" max="9493" width="9.140625" customWidth="1"/>
    <col min="9726" max="9726" width="6.7109375" bestFit="1" customWidth="1"/>
    <col min="9727" max="9727" width="2.140625" customWidth="1"/>
    <col min="9729" max="9729" width="56.85546875" customWidth="1"/>
    <col min="9730" max="9730" width="9.28515625" bestFit="1" customWidth="1"/>
    <col min="9731" max="9731" width="9.28515625" customWidth="1"/>
    <col min="9732" max="9732" width="10.140625" bestFit="1" customWidth="1"/>
    <col min="9733" max="9733" width="9.28515625" bestFit="1" customWidth="1"/>
    <col min="9734" max="9734" width="9.28515625" customWidth="1"/>
    <col min="9735" max="9736" width="9.28515625" bestFit="1" customWidth="1"/>
    <col min="9737" max="9737" width="9.28515625" customWidth="1"/>
    <col min="9738" max="9739" width="9.28515625" bestFit="1" customWidth="1"/>
    <col min="9740" max="9740" width="9.28515625" customWidth="1"/>
    <col min="9741" max="9742" width="9.28515625" bestFit="1" customWidth="1"/>
    <col min="9743" max="9743" width="9.28515625" customWidth="1"/>
    <col min="9744" max="9745" width="9.28515625" bestFit="1" customWidth="1"/>
    <col min="9746" max="9746" width="9.28515625" customWidth="1"/>
    <col min="9747" max="9747" width="10.140625" bestFit="1" customWidth="1"/>
    <col min="9749" max="9749" width="9.140625" customWidth="1"/>
    <col min="9982" max="9982" width="6.7109375" bestFit="1" customWidth="1"/>
    <col min="9983" max="9983" width="2.140625" customWidth="1"/>
    <col min="9985" max="9985" width="56.85546875" customWidth="1"/>
    <col min="9986" max="9986" width="9.28515625" bestFit="1" customWidth="1"/>
    <col min="9987" max="9987" width="9.28515625" customWidth="1"/>
    <col min="9988" max="9988" width="10.140625" bestFit="1" customWidth="1"/>
    <col min="9989" max="9989" width="9.28515625" bestFit="1" customWidth="1"/>
    <col min="9990" max="9990" width="9.28515625" customWidth="1"/>
    <col min="9991" max="9992" width="9.28515625" bestFit="1" customWidth="1"/>
    <col min="9993" max="9993" width="9.28515625" customWidth="1"/>
    <col min="9994" max="9995" width="9.28515625" bestFit="1" customWidth="1"/>
    <col min="9996" max="9996" width="9.28515625" customWidth="1"/>
    <col min="9997" max="9998" width="9.28515625" bestFit="1" customWidth="1"/>
    <col min="9999" max="9999" width="9.28515625" customWidth="1"/>
    <col min="10000" max="10001" width="9.28515625" bestFit="1" customWidth="1"/>
    <col min="10002" max="10002" width="9.28515625" customWidth="1"/>
    <col min="10003" max="10003" width="10.140625" bestFit="1" customWidth="1"/>
    <col min="10005" max="10005" width="9.140625" customWidth="1"/>
    <col min="10238" max="10238" width="6.7109375" bestFit="1" customWidth="1"/>
    <col min="10239" max="10239" width="2.140625" customWidth="1"/>
    <col min="10241" max="10241" width="56.85546875" customWidth="1"/>
    <col min="10242" max="10242" width="9.28515625" bestFit="1" customWidth="1"/>
    <col min="10243" max="10243" width="9.28515625" customWidth="1"/>
    <col min="10244" max="10244" width="10.140625" bestFit="1" customWidth="1"/>
    <col min="10245" max="10245" width="9.28515625" bestFit="1" customWidth="1"/>
    <col min="10246" max="10246" width="9.28515625" customWidth="1"/>
    <col min="10247" max="10248" width="9.28515625" bestFit="1" customWidth="1"/>
    <col min="10249" max="10249" width="9.28515625" customWidth="1"/>
    <col min="10250" max="10251" width="9.28515625" bestFit="1" customWidth="1"/>
    <col min="10252" max="10252" width="9.28515625" customWidth="1"/>
    <col min="10253" max="10254" width="9.28515625" bestFit="1" customWidth="1"/>
    <col min="10255" max="10255" width="9.28515625" customWidth="1"/>
    <col min="10256" max="10257" width="9.28515625" bestFit="1" customWidth="1"/>
    <col min="10258" max="10258" width="9.28515625" customWidth="1"/>
    <col min="10259" max="10259" width="10.140625" bestFit="1" customWidth="1"/>
    <col min="10261" max="10261" width="9.140625" customWidth="1"/>
    <col min="10494" max="10494" width="6.7109375" bestFit="1" customWidth="1"/>
    <col min="10495" max="10495" width="2.140625" customWidth="1"/>
    <col min="10497" max="10497" width="56.85546875" customWidth="1"/>
    <col min="10498" max="10498" width="9.28515625" bestFit="1" customWidth="1"/>
    <col min="10499" max="10499" width="9.28515625" customWidth="1"/>
    <col min="10500" max="10500" width="10.140625" bestFit="1" customWidth="1"/>
    <col min="10501" max="10501" width="9.28515625" bestFit="1" customWidth="1"/>
    <col min="10502" max="10502" width="9.28515625" customWidth="1"/>
    <col min="10503" max="10504" width="9.28515625" bestFit="1" customWidth="1"/>
    <col min="10505" max="10505" width="9.28515625" customWidth="1"/>
    <col min="10506" max="10507" width="9.28515625" bestFit="1" customWidth="1"/>
    <col min="10508" max="10508" width="9.28515625" customWidth="1"/>
    <col min="10509" max="10510" width="9.28515625" bestFit="1" customWidth="1"/>
    <col min="10511" max="10511" width="9.28515625" customWidth="1"/>
    <col min="10512" max="10513" width="9.28515625" bestFit="1" customWidth="1"/>
    <col min="10514" max="10514" width="9.28515625" customWidth="1"/>
    <col min="10515" max="10515" width="10.140625" bestFit="1" customWidth="1"/>
    <col min="10517" max="10517" width="9.140625" customWidth="1"/>
    <col min="10750" max="10750" width="6.7109375" bestFit="1" customWidth="1"/>
    <col min="10751" max="10751" width="2.140625" customWidth="1"/>
    <col min="10753" max="10753" width="56.85546875" customWidth="1"/>
    <col min="10754" max="10754" width="9.28515625" bestFit="1" customWidth="1"/>
    <col min="10755" max="10755" width="9.28515625" customWidth="1"/>
    <col min="10756" max="10756" width="10.140625" bestFit="1" customWidth="1"/>
    <col min="10757" max="10757" width="9.28515625" bestFit="1" customWidth="1"/>
    <col min="10758" max="10758" width="9.28515625" customWidth="1"/>
    <col min="10759" max="10760" width="9.28515625" bestFit="1" customWidth="1"/>
    <col min="10761" max="10761" width="9.28515625" customWidth="1"/>
    <col min="10762" max="10763" width="9.28515625" bestFit="1" customWidth="1"/>
    <col min="10764" max="10764" width="9.28515625" customWidth="1"/>
    <col min="10765" max="10766" width="9.28515625" bestFit="1" customWidth="1"/>
    <col min="10767" max="10767" width="9.28515625" customWidth="1"/>
    <col min="10768" max="10769" width="9.28515625" bestFit="1" customWidth="1"/>
    <col min="10770" max="10770" width="9.28515625" customWidth="1"/>
    <col min="10771" max="10771" width="10.140625" bestFit="1" customWidth="1"/>
    <col min="10773" max="10773" width="9.140625" customWidth="1"/>
    <col min="11006" max="11006" width="6.7109375" bestFit="1" customWidth="1"/>
    <col min="11007" max="11007" width="2.140625" customWidth="1"/>
    <col min="11009" max="11009" width="56.85546875" customWidth="1"/>
    <col min="11010" max="11010" width="9.28515625" bestFit="1" customWidth="1"/>
    <col min="11011" max="11011" width="9.28515625" customWidth="1"/>
    <col min="11012" max="11012" width="10.140625" bestFit="1" customWidth="1"/>
    <col min="11013" max="11013" width="9.28515625" bestFit="1" customWidth="1"/>
    <col min="11014" max="11014" width="9.28515625" customWidth="1"/>
    <col min="11015" max="11016" width="9.28515625" bestFit="1" customWidth="1"/>
    <col min="11017" max="11017" width="9.28515625" customWidth="1"/>
    <col min="11018" max="11019" width="9.28515625" bestFit="1" customWidth="1"/>
    <col min="11020" max="11020" width="9.28515625" customWidth="1"/>
    <col min="11021" max="11022" width="9.28515625" bestFit="1" customWidth="1"/>
    <col min="11023" max="11023" width="9.28515625" customWidth="1"/>
    <col min="11024" max="11025" width="9.28515625" bestFit="1" customWidth="1"/>
    <col min="11026" max="11026" width="9.28515625" customWidth="1"/>
    <col min="11027" max="11027" width="10.140625" bestFit="1" customWidth="1"/>
    <col min="11029" max="11029" width="9.140625" customWidth="1"/>
    <col min="11262" max="11262" width="6.7109375" bestFit="1" customWidth="1"/>
    <col min="11263" max="11263" width="2.140625" customWidth="1"/>
    <col min="11265" max="11265" width="56.85546875" customWidth="1"/>
    <col min="11266" max="11266" width="9.28515625" bestFit="1" customWidth="1"/>
    <col min="11267" max="11267" width="9.28515625" customWidth="1"/>
    <col min="11268" max="11268" width="10.140625" bestFit="1" customWidth="1"/>
    <col min="11269" max="11269" width="9.28515625" bestFit="1" customWidth="1"/>
    <col min="11270" max="11270" width="9.28515625" customWidth="1"/>
    <col min="11271" max="11272" width="9.28515625" bestFit="1" customWidth="1"/>
    <col min="11273" max="11273" width="9.28515625" customWidth="1"/>
    <col min="11274" max="11275" width="9.28515625" bestFit="1" customWidth="1"/>
    <col min="11276" max="11276" width="9.28515625" customWidth="1"/>
    <col min="11277" max="11278" width="9.28515625" bestFit="1" customWidth="1"/>
    <col min="11279" max="11279" width="9.28515625" customWidth="1"/>
    <col min="11280" max="11281" width="9.28515625" bestFit="1" customWidth="1"/>
    <col min="11282" max="11282" width="9.28515625" customWidth="1"/>
    <col min="11283" max="11283" width="10.140625" bestFit="1" customWidth="1"/>
    <col min="11285" max="11285" width="9.140625" customWidth="1"/>
    <col min="11518" max="11518" width="6.7109375" bestFit="1" customWidth="1"/>
    <col min="11519" max="11519" width="2.140625" customWidth="1"/>
    <col min="11521" max="11521" width="56.85546875" customWidth="1"/>
    <col min="11522" max="11522" width="9.28515625" bestFit="1" customWidth="1"/>
    <col min="11523" max="11523" width="9.28515625" customWidth="1"/>
    <col min="11524" max="11524" width="10.140625" bestFit="1" customWidth="1"/>
    <col min="11525" max="11525" width="9.28515625" bestFit="1" customWidth="1"/>
    <col min="11526" max="11526" width="9.28515625" customWidth="1"/>
    <col min="11527" max="11528" width="9.28515625" bestFit="1" customWidth="1"/>
    <col min="11529" max="11529" width="9.28515625" customWidth="1"/>
    <col min="11530" max="11531" width="9.28515625" bestFit="1" customWidth="1"/>
    <col min="11532" max="11532" width="9.28515625" customWidth="1"/>
    <col min="11533" max="11534" width="9.28515625" bestFit="1" customWidth="1"/>
    <col min="11535" max="11535" width="9.28515625" customWidth="1"/>
    <col min="11536" max="11537" width="9.28515625" bestFit="1" customWidth="1"/>
    <col min="11538" max="11538" width="9.28515625" customWidth="1"/>
    <col min="11539" max="11539" width="10.140625" bestFit="1" customWidth="1"/>
    <col min="11541" max="11541" width="9.140625" customWidth="1"/>
    <col min="11774" max="11774" width="6.7109375" bestFit="1" customWidth="1"/>
    <col min="11775" max="11775" width="2.140625" customWidth="1"/>
    <col min="11777" max="11777" width="56.85546875" customWidth="1"/>
    <col min="11778" max="11778" width="9.28515625" bestFit="1" customWidth="1"/>
    <col min="11779" max="11779" width="9.28515625" customWidth="1"/>
    <col min="11780" max="11780" width="10.140625" bestFit="1" customWidth="1"/>
    <col min="11781" max="11781" width="9.28515625" bestFit="1" customWidth="1"/>
    <col min="11782" max="11782" width="9.28515625" customWidth="1"/>
    <col min="11783" max="11784" width="9.28515625" bestFit="1" customWidth="1"/>
    <col min="11785" max="11785" width="9.28515625" customWidth="1"/>
    <col min="11786" max="11787" width="9.28515625" bestFit="1" customWidth="1"/>
    <col min="11788" max="11788" width="9.28515625" customWidth="1"/>
    <col min="11789" max="11790" width="9.28515625" bestFit="1" customWidth="1"/>
    <col min="11791" max="11791" width="9.28515625" customWidth="1"/>
    <col min="11792" max="11793" width="9.28515625" bestFit="1" customWidth="1"/>
    <col min="11794" max="11794" width="9.28515625" customWidth="1"/>
    <col min="11795" max="11795" width="10.140625" bestFit="1" customWidth="1"/>
    <col min="11797" max="11797" width="9.140625" customWidth="1"/>
    <col min="12030" max="12030" width="6.7109375" bestFit="1" customWidth="1"/>
    <col min="12031" max="12031" width="2.140625" customWidth="1"/>
    <col min="12033" max="12033" width="56.85546875" customWidth="1"/>
    <col min="12034" max="12034" width="9.28515625" bestFit="1" customWidth="1"/>
    <col min="12035" max="12035" width="9.28515625" customWidth="1"/>
    <col min="12036" max="12036" width="10.140625" bestFit="1" customWidth="1"/>
    <col min="12037" max="12037" width="9.28515625" bestFit="1" customWidth="1"/>
    <col min="12038" max="12038" width="9.28515625" customWidth="1"/>
    <col min="12039" max="12040" width="9.28515625" bestFit="1" customWidth="1"/>
    <col min="12041" max="12041" width="9.28515625" customWidth="1"/>
    <col min="12042" max="12043" width="9.28515625" bestFit="1" customWidth="1"/>
    <col min="12044" max="12044" width="9.28515625" customWidth="1"/>
    <col min="12045" max="12046" width="9.28515625" bestFit="1" customWidth="1"/>
    <col min="12047" max="12047" width="9.28515625" customWidth="1"/>
    <col min="12048" max="12049" width="9.28515625" bestFit="1" customWidth="1"/>
    <col min="12050" max="12050" width="9.28515625" customWidth="1"/>
    <col min="12051" max="12051" width="10.140625" bestFit="1" customWidth="1"/>
    <col min="12053" max="12053" width="9.140625" customWidth="1"/>
    <col min="12286" max="12286" width="6.7109375" bestFit="1" customWidth="1"/>
    <col min="12287" max="12287" width="2.140625" customWidth="1"/>
    <col min="12289" max="12289" width="56.85546875" customWidth="1"/>
    <col min="12290" max="12290" width="9.28515625" bestFit="1" customWidth="1"/>
    <col min="12291" max="12291" width="9.28515625" customWidth="1"/>
    <col min="12292" max="12292" width="10.140625" bestFit="1" customWidth="1"/>
    <col min="12293" max="12293" width="9.28515625" bestFit="1" customWidth="1"/>
    <col min="12294" max="12294" width="9.28515625" customWidth="1"/>
    <col min="12295" max="12296" width="9.28515625" bestFit="1" customWidth="1"/>
    <col min="12297" max="12297" width="9.28515625" customWidth="1"/>
    <col min="12298" max="12299" width="9.28515625" bestFit="1" customWidth="1"/>
    <col min="12300" max="12300" width="9.28515625" customWidth="1"/>
    <col min="12301" max="12302" width="9.28515625" bestFit="1" customWidth="1"/>
    <col min="12303" max="12303" width="9.28515625" customWidth="1"/>
    <col min="12304" max="12305" width="9.28515625" bestFit="1" customWidth="1"/>
    <col min="12306" max="12306" width="9.28515625" customWidth="1"/>
    <col min="12307" max="12307" width="10.140625" bestFit="1" customWidth="1"/>
    <col min="12309" max="12309" width="9.140625" customWidth="1"/>
    <col min="12542" max="12542" width="6.7109375" bestFit="1" customWidth="1"/>
    <col min="12543" max="12543" width="2.140625" customWidth="1"/>
    <col min="12545" max="12545" width="56.85546875" customWidth="1"/>
    <col min="12546" max="12546" width="9.28515625" bestFit="1" customWidth="1"/>
    <col min="12547" max="12547" width="9.28515625" customWidth="1"/>
    <col min="12548" max="12548" width="10.140625" bestFit="1" customWidth="1"/>
    <col min="12549" max="12549" width="9.28515625" bestFit="1" customWidth="1"/>
    <col min="12550" max="12550" width="9.28515625" customWidth="1"/>
    <col min="12551" max="12552" width="9.28515625" bestFit="1" customWidth="1"/>
    <col min="12553" max="12553" width="9.28515625" customWidth="1"/>
    <col min="12554" max="12555" width="9.28515625" bestFit="1" customWidth="1"/>
    <col min="12556" max="12556" width="9.28515625" customWidth="1"/>
    <col min="12557" max="12558" width="9.28515625" bestFit="1" customWidth="1"/>
    <col min="12559" max="12559" width="9.28515625" customWidth="1"/>
    <col min="12560" max="12561" width="9.28515625" bestFit="1" customWidth="1"/>
    <col min="12562" max="12562" width="9.28515625" customWidth="1"/>
    <col min="12563" max="12563" width="10.140625" bestFit="1" customWidth="1"/>
    <col min="12565" max="12565" width="9.140625" customWidth="1"/>
    <col min="12798" max="12798" width="6.7109375" bestFit="1" customWidth="1"/>
    <col min="12799" max="12799" width="2.140625" customWidth="1"/>
    <col min="12801" max="12801" width="56.85546875" customWidth="1"/>
    <col min="12802" max="12802" width="9.28515625" bestFit="1" customWidth="1"/>
    <col min="12803" max="12803" width="9.28515625" customWidth="1"/>
    <col min="12804" max="12804" width="10.140625" bestFit="1" customWidth="1"/>
    <col min="12805" max="12805" width="9.28515625" bestFit="1" customWidth="1"/>
    <col min="12806" max="12806" width="9.28515625" customWidth="1"/>
    <col min="12807" max="12808" width="9.28515625" bestFit="1" customWidth="1"/>
    <col min="12809" max="12809" width="9.28515625" customWidth="1"/>
    <col min="12810" max="12811" width="9.28515625" bestFit="1" customWidth="1"/>
    <col min="12812" max="12812" width="9.28515625" customWidth="1"/>
    <col min="12813" max="12814" width="9.28515625" bestFit="1" customWidth="1"/>
    <col min="12815" max="12815" width="9.28515625" customWidth="1"/>
    <col min="12816" max="12817" width="9.28515625" bestFit="1" customWidth="1"/>
    <col min="12818" max="12818" width="9.28515625" customWidth="1"/>
    <col min="12819" max="12819" width="10.140625" bestFit="1" customWidth="1"/>
    <col min="12821" max="12821" width="9.140625" customWidth="1"/>
    <col min="13054" max="13054" width="6.7109375" bestFit="1" customWidth="1"/>
    <col min="13055" max="13055" width="2.140625" customWidth="1"/>
    <col min="13057" max="13057" width="56.85546875" customWidth="1"/>
    <col min="13058" max="13058" width="9.28515625" bestFit="1" customWidth="1"/>
    <col min="13059" max="13059" width="9.28515625" customWidth="1"/>
    <col min="13060" max="13060" width="10.140625" bestFit="1" customWidth="1"/>
    <col min="13061" max="13061" width="9.28515625" bestFit="1" customWidth="1"/>
    <col min="13062" max="13062" width="9.28515625" customWidth="1"/>
    <col min="13063" max="13064" width="9.28515625" bestFit="1" customWidth="1"/>
    <col min="13065" max="13065" width="9.28515625" customWidth="1"/>
    <col min="13066" max="13067" width="9.28515625" bestFit="1" customWidth="1"/>
    <col min="13068" max="13068" width="9.28515625" customWidth="1"/>
    <col min="13069" max="13070" width="9.28515625" bestFit="1" customWidth="1"/>
    <col min="13071" max="13071" width="9.28515625" customWidth="1"/>
    <col min="13072" max="13073" width="9.28515625" bestFit="1" customWidth="1"/>
    <col min="13074" max="13074" width="9.28515625" customWidth="1"/>
    <col min="13075" max="13075" width="10.140625" bestFit="1" customWidth="1"/>
    <col min="13077" max="13077" width="9.140625" customWidth="1"/>
    <col min="13310" max="13310" width="6.7109375" bestFit="1" customWidth="1"/>
    <col min="13311" max="13311" width="2.140625" customWidth="1"/>
    <col min="13313" max="13313" width="56.85546875" customWidth="1"/>
    <col min="13314" max="13314" width="9.28515625" bestFit="1" customWidth="1"/>
    <col min="13315" max="13315" width="9.28515625" customWidth="1"/>
    <col min="13316" max="13316" width="10.140625" bestFit="1" customWidth="1"/>
    <col min="13317" max="13317" width="9.28515625" bestFit="1" customWidth="1"/>
    <col min="13318" max="13318" width="9.28515625" customWidth="1"/>
    <col min="13319" max="13320" width="9.28515625" bestFit="1" customWidth="1"/>
    <col min="13321" max="13321" width="9.28515625" customWidth="1"/>
    <col min="13322" max="13323" width="9.28515625" bestFit="1" customWidth="1"/>
    <col min="13324" max="13324" width="9.28515625" customWidth="1"/>
    <col min="13325" max="13326" width="9.28515625" bestFit="1" customWidth="1"/>
    <col min="13327" max="13327" width="9.28515625" customWidth="1"/>
    <col min="13328" max="13329" width="9.28515625" bestFit="1" customWidth="1"/>
    <col min="13330" max="13330" width="9.28515625" customWidth="1"/>
    <col min="13331" max="13331" width="10.140625" bestFit="1" customWidth="1"/>
    <col min="13333" max="13333" width="9.140625" customWidth="1"/>
    <col min="13566" max="13566" width="6.7109375" bestFit="1" customWidth="1"/>
    <col min="13567" max="13567" width="2.140625" customWidth="1"/>
    <col min="13569" max="13569" width="56.85546875" customWidth="1"/>
    <col min="13570" max="13570" width="9.28515625" bestFit="1" customWidth="1"/>
    <col min="13571" max="13571" width="9.28515625" customWidth="1"/>
    <col min="13572" max="13572" width="10.140625" bestFit="1" customWidth="1"/>
    <col min="13573" max="13573" width="9.28515625" bestFit="1" customWidth="1"/>
    <col min="13574" max="13574" width="9.28515625" customWidth="1"/>
    <col min="13575" max="13576" width="9.28515625" bestFit="1" customWidth="1"/>
    <col min="13577" max="13577" width="9.28515625" customWidth="1"/>
    <col min="13578" max="13579" width="9.28515625" bestFit="1" customWidth="1"/>
    <col min="13580" max="13580" width="9.28515625" customWidth="1"/>
    <col min="13581" max="13582" width="9.28515625" bestFit="1" customWidth="1"/>
    <col min="13583" max="13583" width="9.28515625" customWidth="1"/>
    <col min="13584" max="13585" width="9.28515625" bestFit="1" customWidth="1"/>
    <col min="13586" max="13586" width="9.28515625" customWidth="1"/>
    <col min="13587" max="13587" width="10.140625" bestFit="1" customWidth="1"/>
    <col min="13589" max="13589" width="9.140625" customWidth="1"/>
    <col min="13822" max="13822" width="6.7109375" bestFit="1" customWidth="1"/>
    <col min="13823" max="13823" width="2.140625" customWidth="1"/>
    <col min="13825" max="13825" width="56.85546875" customWidth="1"/>
    <col min="13826" max="13826" width="9.28515625" bestFit="1" customWidth="1"/>
    <col min="13827" max="13827" width="9.28515625" customWidth="1"/>
    <col min="13828" max="13828" width="10.140625" bestFit="1" customWidth="1"/>
    <col min="13829" max="13829" width="9.28515625" bestFit="1" customWidth="1"/>
    <col min="13830" max="13830" width="9.28515625" customWidth="1"/>
    <col min="13831" max="13832" width="9.28515625" bestFit="1" customWidth="1"/>
    <col min="13833" max="13833" width="9.28515625" customWidth="1"/>
    <col min="13834" max="13835" width="9.28515625" bestFit="1" customWidth="1"/>
    <col min="13836" max="13836" width="9.28515625" customWidth="1"/>
    <col min="13837" max="13838" width="9.28515625" bestFit="1" customWidth="1"/>
    <col min="13839" max="13839" width="9.28515625" customWidth="1"/>
    <col min="13840" max="13841" width="9.28515625" bestFit="1" customWidth="1"/>
    <col min="13842" max="13842" width="9.28515625" customWidth="1"/>
    <col min="13843" max="13843" width="10.140625" bestFit="1" customWidth="1"/>
    <col min="13845" max="13845" width="9.140625" customWidth="1"/>
    <col min="14078" max="14078" width="6.7109375" bestFit="1" customWidth="1"/>
    <col min="14079" max="14079" width="2.140625" customWidth="1"/>
    <col min="14081" max="14081" width="56.85546875" customWidth="1"/>
    <col min="14082" max="14082" width="9.28515625" bestFit="1" customWidth="1"/>
    <col min="14083" max="14083" width="9.28515625" customWidth="1"/>
    <col min="14084" max="14084" width="10.140625" bestFit="1" customWidth="1"/>
    <col min="14085" max="14085" width="9.28515625" bestFit="1" customWidth="1"/>
    <col min="14086" max="14086" width="9.28515625" customWidth="1"/>
    <col min="14087" max="14088" width="9.28515625" bestFit="1" customWidth="1"/>
    <col min="14089" max="14089" width="9.28515625" customWidth="1"/>
    <col min="14090" max="14091" width="9.28515625" bestFit="1" customWidth="1"/>
    <col min="14092" max="14092" width="9.28515625" customWidth="1"/>
    <col min="14093" max="14094" width="9.28515625" bestFit="1" customWidth="1"/>
    <col min="14095" max="14095" width="9.28515625" customWidth="1"/>
    <col min="14096" max="14097" width="9.28515625" bestFit="1" customWidth="1"/>
    <col min="14098" max="14098" width="9.28515625" customWidth="1"/>
    <col min="14099" max="14099" width="10.140625" bestFit="1" customWidth="1"/>
    <col min="14101" max="14101" width="9.140625" customWidth="1"/>
    <col min="14334" max="14334" width="6.7109375" bestFit="1" customWidth="1"/>
    <col min="14335" max="14335" width="2.140625" customWidth="1"/>
    <col min="14337" max="14337" width="56.85546875" customWidth="1"/>
    <col min="14338" max="14338" width="9.28515625" bestFit="1" customWidth="1"/>
    <col min="14339" max="14339" width="9.28515625" customWidth="1"/>
    <col min="14340" max="14340" width="10.140625" bestFit="1" customWidth="1"/>
    <col min="14341" max="14341" width="9.28515625" bestFit="1" customWidth="1"/>
    <col min="14342" max="14342" width="9.28515625" customWidth="1"/>
    <col min="14343" max="14344" width="9.28515625" bestFit="1" customWidth="1"/>
    <col min="14345" max="14345" width="9.28515625" customWidth="1"/>
    <col min="14346" max="14347" width="9.28515625" bestFit="1" customWidth="1"/>
    <col min="14348" max="14348" width="9.28515625" customWidth="1"/>
    <col min="14349" max="14350" width="9.28515625" bestFit="1" customWidth="1"/>
    <col min="14351" max="14351" width="9.28515625" customWidth="1"/>
    <col min="14352" max="14353" width="9.28515625" bestFit="1" customWidth="1"/>
    <col min="14354" max="14354" width="9.28515625" customWidth="1"/>
    <col min="14355" max="14355" width="10.140625" bestFit="1" customWidth="1"/>
    <col min="14357" max="14357" width="9.140625" customWidth="1"/>
    <col min="14590" max="14590" width="6.7109375" bestFit="1" customWidth="1"/>
    <col min="14591" max="14591" width="2.140625" customWidth="1"/>
    <col min="14593" max="14593" width="56.85546875" customWidth="1"/>
    <col min="14594" max="14594" width="9.28515625" bestFit="1" customWidth="1"/>
    <col min="14595" max="14595" width="9.28515625" customWidth="1"/>
    <col min="14596" max="14596" width="10.140625" bestFit="1" customWidth="1"/>
    <col min="14597" max="14597" width="9.28515625" bestFit="1" customWidth="1"/>
    <col min="14598" max="14598" width="9.28515625" customWidth="1"/>
    <col min="14599" max="14600" width="9.28515625" bestFit="1" customWidth="1"/>
    <col min="14601" max="14601" width="9.28515625" customWidth="1"/>
    <col min="14602" max="14603" width="9.28515625" bestFit="1" customWidth="1"/>
    <col min="14604" max="14604" width="9.28515625" customWidth="1"/>
    <col min="14605" max="14606" width="9.28515625" bestFit="1" customWidth="1"/>
    <col min="14607" max="14607" width="9.28515625" customWidth="1"/>
    <col min="14608" max="14609" width="9.28515625" bestFit="1" customWidth="1"/>
    <col min="14610" max="14610" width="9.28515625" customWidth="1"/>
    <col min="14611" max="14611" width="10.140625" bestFit="1" customWidth="1"/>
    <col min="14613" max="14613" width="9.140625" customWidth="1"/>
    <col min="14846" max="14846" width="6.7109375" bestFit="1" customWidth="1"/>
    <col min="14847" max="14847" width="2.140625" customWidth="1"/>
    <col min="14849" max="14849" width="56.85546875" customWidth="1"/>
    <col min="14850" max="14850" width="9.28515625" bestFit="1" customWidth="1"/>
    <col min="14851" max="14851" width="9.28515625" customWidth="1"/>
    <col min="14852" max="14852" width="10.140625" bestFit="1" customWidth="1"/>
    <col min="14853" max="14853" width="9.28515625" bestFit="1" customWidth="1"/>
    <col min="14854" max="14854" width="9.28515625" customWidth="1"/>
    <col min="14855" max="14856" width="9.28515625" bestFit="1" customWidth="1"/>
    <col min="14857" max="14857" width="9.28515625" customWidth="1"/>
    <col min="14858" max="14859" width="9.28515625" bestFit="1" customWidth="1"/>
    <col min="14860" max="14860" width="9.28515625" customWidth="1"/>
    <col min="14861" max="14862" width="9.28515625" bestFit="1" customWidth="1"/>
    <col min="14863" max="14863" width="9.28515625" customWidth="1"/>
    <col min="14864" max="14865" width="9.28515625" bestFit="1" customWidth="1"/>
    <col min="14866" max="14866" width="9.28515625" customWidth="1"/>
    <col min="14867" max="14867" width="10.140625" bestFit="1" customWidth="1"/>
    <col min="14869" max="14869" width="9.140625" customWidth="1"/>
    <col min="15102" max="15102" width="6.7109375" bestFit="1" customWidth="1"/>
    <col min="15103" max="15103" width="2.140625" customWidth="1"/>
    <col min="15105" max="15105" width="56.85546875" customWidth="1"/>
    <col min="15106" max="15106" width="9.28515625" bestFit="1" customWidth="1"/>
    <col min="15107" max="15107" width="9.28515625" customWidth="1"/>
    <col min="15108" max="15108" width="10.140625" bestFit="1" customWidth="1"/>
    <col min="15109" max="15109" width="9.28515625" bestFit="1" customWidth="1"/>
    <col min="15110" max="15110" width="9.28515625" customWidth="1"/>
    <col min="15111" max="15112" width="9.28515625" bestFit="1" customWidth="1"/>
    <col min="15113" max="15113" width="9.28515625" customWidth="1"/>
    <col min="15114" max="15115" width="9.28515625" bestFit="1" customWidth="1"/>
    <col min="15116" max="15116" width="9.28515625" customWidth="1"/>
    <col min="15117" max="15118" width="9.28515625" bestFit="1" customWidth="1"/>
    <col min="15119" max="15119" width="9.28515625" customWidth="1"/>
    <col min="15120" max="15121" width="9.28515625" bestFit="1" customWidth="1"/>
    <col min="15122" max="15122" width="9.28515625" customWidth="1"/>
    <col min="15123" max="15123" width="10.140625" bestFit="1" customWidth="1"/>
    <col min="15125" max="15125" width="9.140625" customWidth="1"/>
    <col min="15358" max="15358" width="6.7109375" bestFit="1" customWidth="1"/>
    <col min="15359" max="15359" width="2.140625" customWidth="1"/>
    <col min="15361" max="15361" width="56.85546875" customWidth="1"/>
    <col min="15362" max="15362" width="9.28515625" bestFit="1" customWidth="1"/>
    <col min="15363" max="15363" width="9.28515625" customWidth="1"/>
    <col min="15364" max="15364" width="10.140625" bestFit="1" customWidth="1"/>
    <col min="15365" max="15365" width="9.28515625" bestFit="1" customWidth="1"/>
    <col min="15366" max="15366" width="9.28515625" customWidth="1"/>
    <col min="15367" max="15368" width="9.28515625" bestFit="1" customWidth="1"/>
    <col min="15369" max="15369" width="9.28515625" customWidth="1"/>
    <col min="15370" max="15371" width="9.28515625" bestFit="1" customWidth="1"/>
    <col min="15372" max="15372" width="9.28515625" customWidth="1"/>
    <col min="15373" max="15374" width="9.28515625" bestFit="1" customWidth="1"/>
    <col min="15375" max="15375" width="9.28515625" customWidth="1"/>
    <col min="15376" max="15377" width="9.28515625" bestFit="1" customWidth="1"/>
    <col min="15378" max="15378" width="9.28515625" customWidth="1"/>
    <col min="15379" max="15379" width="10.140625" bestFit="1" customWidth="1"/>
    <col min="15381" max="15381" width="9.140625" customWidth="1"/>
    <col min="15614" max="15614" width="6.7109375" bestFit="1" customWidth="1"/>
    <col min="15615" max="15615" width="2.140625" customWidth="1"/>
    <col min="15617" max="15617" width="56.85546875" customWidth="1"/>
    <col min="15618" max="15618" width="9.28515625" bestFit="1" customWidth="1"/>
    <col min="15619" max="15619" width="9.28515625" customWidth="1"/>
    <col min="15620" max="15620" width="10.140625" bestFit="1" customWidth="1"/>
    <col min="15621" max="15621" width="9.28515625" bestFit="1" customWidth="1"/>
    <col min="15622" max="15622" width="9.28515625" customWidth="1"/>
    <col min="15623" max="15624" width="9.28515625" bestFit="1" customWidth="1"/>
    <col min="15625" max="15625" width="9.28515625" customWidth="1"/>
    <col min="15626" max="15627" width="9.28515625" bestFit="1" customWidth="1"/>
    <col min="15628" max="15628" width="9.28515625" customWidth="1"/>
    <col min="15629" max="15630" width="9.28515625" bestFit="1" customWidth="1"/>
    <col min="15631" max="15631" width="9.28515625" customWidth="1"/>
    <col min="15632" max="15633" width="9.28515625" bestFit="1" customWidth="1"/>
    <col min="15634" max="15634" width="9.28515625" customWidth="1"/>
    <col min="15635" max="15635" width="10.140625" bestFit="1" customWidth="1"/>
    <col min="15637" max="15637" width="9.140625" customWidth="1"/>
    <col min="15870" max="15870" width="6.7109375" bestFit="1" customWidth="1"/>
    <col min="15871" max="15871" width="2.140625" customWidth="1"/>
    <col min="15873" max="15873" width="56.85546875" customWidth="1"/>
    <col min="15874" max="15874" width="9.28515625" bestFit="1" customWidth="1"/>
    <col min="15875" max="15875" width="9.28515625" customWidth="1"/>
    <col min="15876" max="15876" width="10.140625" bestFit="1" customWidth="1"/>
    <col min="15877" max="15877" width="9.28515625" bestFit="1" customWidth="1"/>
    <col min="15878" max="15878" width="9.28515625" customWidth="1"/>
    <col min="15879" max="15880" width="9.28515625" bestFit="1" customWidth="1"/>
    <col min="15881" max="15881" width="9.28515625" customWidth="1"/>
    <col min="15882" max="15883" width="9.28515625" bestFit="1" customWidth="1"/>
    <col min="15884" max="15884" width="9.28515625" customWidth="1"/>
    <col min="15885" max="15886" width="9.28515625" bestFit="1" customWidth="1"/>
    <col min="15887" max="15887" width="9.28515625" customWidth="1"/>
    <col min="15888" max="15889" width="9.28515625" bestFit="1" customWidth="1"/>
    <col min="15890" max="15890" width="9.28515625" customWidth="1"/>
    <col min="15891" max="15891" width="10.140625" bestFit="1" customWidth="1"/>
    <col min="15893" max="15893" width="9.140625" customWidth="1"/>
    <col min="16126" max="16126" width="6.7109375" bestFit="1" customWidth="1"/>
    <col min="16127" max="16127" width="2.140625" customWidth="1"/>
    <col min="16129" max="16129" width="56.85546875" customWidth="1"/>
    <col min="16130" max="16130" width="9.28515625" bestFit="1" customWidth="1"/>
    <col min="16131" max="16131" width="9.28515625" customWidth="1"/>
    <col min="16132" max="16132" width="10.140625" bestFit="1" customWidth="1"/>
    <col min="16133" max="16133" width="9.28515625" bestFit="1" customWidth="1"/>
    <col min="16134" max="16134" width="9.28515625" customWidth="1"/>
    <col min="16135" max="16136" width="9.28515625" bestFit="1" customWidth="1"/>
    <col min="16137" max="16137" width="9.28515625" customWidth="1"/>
    <col min="16138" max="16139" width="9.28515625" bestFit="1" customWidth="1"/>
    <col min="16140" max="16140" width="9.28515625" customWidth="1"/>
    <col min="16141" max="16142" width="9.28515625" bestFit="1" customWidth="1"/>
    <col min="16143" max="16143" width="9.28515625" customWidth="1"/>
    <col min="16144" max="16145" width="9.28515625" bestFit="1" customWidth="1"/>
    <col min="16146" max="16146" width="9.28515625" customWidth="1"/>
    <col min="16147" max="16147" width="10.140625" bestFit="1" customWidth="1"/>
    <col min="16149" max="16149" width="9.140625" customWidth="1"/>
  </cols>
  <sheetData>
    <row r="1" spans="1:31">
      <c r="B1">
        <f>KG!B1</f>
        <v>2026</v>
      </c>
      <c r="D1" s="34" t="s">
        <v>32</v>
      </c>
      <c r="W1" s="1"/>
      <c r="X1" s="1" t="s">
        <v>38</v>
      </c>
      <c r="Y1" s="1">
        <f>KG!AB1</f>
        <v>23</v>
      </c>
      <c r="AA1" s="37">
        <f>Y1/Y2</f>
        <v>1.7692307692307692</v>
      </c>
    </row>
    <row r="2" spans="1:31">
      <c r="B2" s="32" t="str">
        <f>KG!B2</f>
        <v>Июль</v>
      </c>
      <c r="D2" t="s">
        <v>18</v>
      </c>
      <c r="U2" s="1"/>
      <c r="W2" s="37">
        <f>S60/KG!$V$60</f>
        <v>3.0214100624377488E-2</v>
      </c>
      <c r="X2" s="38" t="s">
        <v>39</v>
      </c>
      <c r="Y2" s="1">
        <f>KG!AB2</f>
        <v>13</v>
      </c>
      <c r="AA2" s="70">
        <f>SUMPRODUCT(AA5:AA50,AD5:AD50)</f>
        <v>3697400.1500000004</v>
      </c>
    </row>
    <row r="3" spans="1:31" ht="78" customHeight="1">
      <c r="A3" s="2" t="s">
        <v>1</v>
      </c>
      <c r="B3" s="2" t="s">
        <v>2</v>
      </c>
      <c r="C3" s="3" t="s">
        <v>3</v>
      </c>
      <c r="D3" s="4" t="s">
        <v>4</v>
      </c>
      <c r="E3" s="131" t="s">
        <v>5</v>
      </c>
      <c r="F3" s="131"/>
      <c r="G3" s="131"/>
      <c r="H3" s="131" t="s">
        <v>6</v>
      </c>
      <c r="I3" s="131"/>
      <c r="J3" s="131"/>
      <c r="K3" s="131" t="s">
        <v>7</v>
      </c>
      <c r="L3" s="131"/>
      <c r="M3" s="131"/>
      <c r="N3" s="131" t="s">
        <v>8</v>
      </c>
      <c r="O3" s="131"/>
      <c r="P3" s="131"/>
      <c r="Q3" s="123" t="s">
        <v>9</v>
      </c>
      <c r="R3" s="123"/>
      <c r="S3" s="123"/>
      <c r="U3" s="1"/>
      <c r="W3" s="35" t="s">
        <v>35</v>
      </c>
      <c r="X3" s="39" t="s">
        <v>36</v>
      </c>
      <c r="Y3" s="39" t="s">
        <v>37</v>
      </c>
      <c r="AA3" s="43" t="s">
        <v>40</v>
      </c>
      <c r="AB3" s="39" t="s">
        <v>41</v>
      </c>
      <c r="AC3" s="39" t="s">
        <v>42</v>
      </c>
    </row>
    <row r="4" spans="1:31" ht="30">
      <c r="A4" s="3"/>
      <c r="B4" s="2"/>
      <c r="C4" s="5"/>
      <c r="D4" s="6"/>
      <c r="E4" s="7" t="s">
        <v>10</v>
      </c>
      <c r="F4" s="7" t="s">
        <v>11</v>
      </c>
      <c r="G4" s="7" t="s">
        <v>12</v>
      </c>
      <c r="H4" s="8" t="s">
        <v>10</v>
      </c>
      <c r="I4" s="8" t="s">
        <v>11</v>
      </c>
      <c r="J4" s="7" t="s">
        <v>12</v>
      </c>
      <c r="K4" s="8" t="s">
        <v>10</v>
      </c>
      <c r="L4" s="8" t="s">
        <v>11</v>
      </c>
      <c r="M4" s="7" t="s">
        <v>12</v>
      </c>
      <c r="N4" s="8" t="s">
        <v>10</v>
      </c>
      <c r="O4" s="8" t="s">
        <v>11</v>
      </c>
      <c r="P4" s="7" t="s">
        <v>12</v>
      </c>
      <c r="Q4" s="9" t="s">
        <v>10</v>
      </c>
      <c r="R4" s="9" t="s">
        <v>11</v>
      </c>
      <c r="S4" s="10" t="s">
        <v>12</v>
      </c>
      <c r="U4" s="11" t="s">
        <v>13</v>
      </c>
      <c r="W4" s="35" t="s">
        <v>11</v>
      </c>
      <c r="X4" s="35" t="s">
        <v>11</v>
      </c>
      <c r="Y4" s="35" t="s">
        <v>11</v>
      </c>
      <c r="AA4" s="43" t="s">
        <v>11</v>
      </c>
      <c r="AB4" s="43" t="s">
        <v>11</v>
      </c>
      <c r="AC4" s="43" t="s">
        <v>43</v>
      </c>
    </row>
    <row r="5" spans="1:31">
      <c r="A5" s="12">
        <f>KG!A5</f>
        <v>1</v>
      </c>
      <c r="B5" s="42">
        <f>KG!B5</f>
        <v>1401515</v>
      </c>
      <c r="C5" s="19">
        <f>KG!C5</f>
        <v>13599</v>
      </c>
      <c r="D5" s="13" t="str">
        <f>KG!D5</f>
        <v>Чипсы Kracks Barbeque 12*45 gr</v>
      </c>
      <c r="E5" s="14">
        <v>0</v>
      </c>
      <c r="F5" s="14">
        <f t="shared" ref="F5" si="0">E5/$U5</f>
        <v>0</v>
      </c>
      <c r="G5" s="14">
        <v>0</v>
      </c>
      <c r="H5" s="14">
        <v>37</v>
      </c>
      <c r="I5" s="14">
        <f t="shared" ref="I5" si="1">H5/$U5</f>
        <v>3.0833333333333335</v>
      </c>
      <c r="J5" s="14">
        <v>3668.7</v>
      </c>
      <c r="K5" s="14">
        <v>9</v>
      </c>
      <c r="L5" s="14">
        <f t="shared" ref="L5" si="2">K5/$U5</f>
        <v>0.75</v>
      </c>
      <c r="M5" s="14">
        <v>887.25</v>
      </c>
      <c r="N5" s="14">
        <v>0</v>
      </c>
      <c r="O5" s="14">
        <f>N5/$U5</f>
        <v>0</v>
      </c>
      <c r="P5" s="14">
        <v>0</v>
      </c>
      <c r="Q5" s="16">
        <f>E5+H5+K5+N5</f>
        <v>46</v>
      </c>
      <c r="R5" s="16">
        <f>Q5/$U5</f>
        <v>3.8333333333333335</v>
      </c>
      <c r="S5" s="17">
        <f>G5+J5+M5+P5</f>
        <v>4555.95</v>
      </c>
      <c r="U5" s="18">
        <f>KG!X5</f>
        <v>12</v>
      </c>
      <c r="W5" s="36">
        <v>1.9642863039399634</v>
      </c>
      <c r="X5" s="36">
        <f>W5-R5</f>
        <v>-1.8690470293933701</v>
      </c>
      <c r="Y5" s="40">
        <f>R5/W5-1</f>
        <v>0.9515145656946431</v>
      </c>
      <c r="AA5" s="36">
        <v>11.083333333333334</v>
      </c>
      <c r="AB5" s="36">
        <f>R5/$Y$1</f>
        <v>0.16666666666666669</v>
      </c>
      <c r="AC5" s="36">
        <f>IF(AB5=0,0,AA5/AB5)</f>
        <v>66.5</v>
      </c>
      <c r="AD5" s="76">
        <f>KG!AG5</f>
        <v>1260</v>
      </c>
      <c r="AE5" s="31">
        <f>AA5*AD5</f>
        <v>13965</v>
      </c>
    </row>
    <row r="6" spans="1:31">
      <c r="A6" s="12">
        <f>KG!A6</f>
        <v>2</v>
      </c>
      <c r="B6" s="42">
        <f>KG!B6</f>
        <v>1401015</v>
      </c>
      <c r="C6" s="19">
        <f>KG!C6</f>
        <v>13594</v>
      </c>
      <c r="D6" s="13" t="str">
        <f>KG!D6</f>
        <v>Чипсы Kracks Barbeque 14*160 gr</v>
      </c>
      <c r="E6" s="14">
        <v>5</v>
      </c>
      <c r="F6" s="14">
        <f t="shared" ref="F6:F58" si="3">E6/$U6</f>
        <v>0.35714285714285715</v>
      </c>
      <c r="G6" s="14">
        <v>1125</v>
      </c>
      <c r="H6" s="14">
        <v>38</v>
      </c>
      <c r="I6" s="14">
        <f t="shared" ref="I6:I58" si="4">H6/$U6</f>
        <v>2.7142857142857144</v>
      </c>
      <c r="J6" s="14">
        <v>8172</v>
      </c>
      <c r="K6" s="14">
        <v>24</v>
      </c>
      <c r="L6" s="14">
        <f t="shared" ref="L6:L58" si="5">K6/$U6</f>
        <v>1.7142857142857142</v>
      </c>
      <c r="M6" s="14">
        <v>5094</v>
      </c>
      <c r="N6" s="14">
        <v>0</v>
      </c>
      <c r="O6" s="14">
        <f t="shared" ref="O6:O58" si="6">N6/$U6</f>
        <v>0</v>
      </c>
      <c r="P6" s="14">
        <v>0</v>
      </c>
      <c r="Q6" s="16">
        <f t="shared" ref="Q6:Q58" si="7">E6+H6+K6+N6</f>
        <v>67</v>
      </c>
      <c r="R6" s="16">
        <f t="shared" ref="R6:R58" si="8">Q6/$U6</f>
        <v>4.7857142857142856</v>
      </c>
      <c r="S6" s="17">
        <f t="shared" ref="S6:S58" si="9">G6+J6+M6+P6</f>
        <v>14391</v>
      </c>
      <c r="U6" s="18">
        <f>KG!X6</f>
        <v>14</v>
      </c>
      <c r="W6" s="36">
        <v>2.9642863039399598</v>
      </c>
      <c r="X6" s="36">
        <f t="shared" ref="X6:X58" si="10">W6-R6</f>
        <v>-1.8214279817743257</v>
      </c>
      <c r="Y6" s="40">
        <f t="shared" ref="Y6:Y58" si="11">R6/W6-1</f>
        <v>0.61445751017821326</v>
      </c>
      <c r="AA6" s="36">
        <v>4.6428571428571432</v>
      </c>
      <c r="AB6" s="36">
        <f t="shared" ref="AB6:AB58" si="12">R6/$Y$1</f>
        <v>0.20807453416149069</v>
      </c>
      <c r="AC6" s="36">
        <f t="shared" ref="AC6:AC58" si="13">IF(AB6=0,0,AA6/AB6)</f>
        <v>22.313432835820898</v>
      </c>
      <c r="AD6" s="76">
        <f>KG!AG6</f>
        <v>3150</v>
      </c>
      <c r="AE6" s="31">
        <f t="shared" ref="AE6:AE58" si="14">AA6*AD6</f>
        <v>14625.000000000002</v>
      </c>
    </row>
    <row r="7" spans="1:31">
      <c r="A7" s="12">
        <f>KG!A7</f>
        <v>3</v>
      </c>
      <c r="B7" s="42">
        <f>KG!B7</f>
        <v>1401520</v>
      </c>
      <c r="C7" s="19">
        <f>KG!C7</f>
        <v>13600</v>
      </c>
      <c r="D7" s="13" t="str">
        <f>KG!D7</f>
        <v>Чипсы Kracks Cheese 12*45 gr</v>
      </c>
      <c r="E7" s="14">
        <v>0</v>
      </c>
      <c r="F7" s="14">
        <f t="shared" si="3"/>
        <v>0</v>
      </c>
      <c r="G7" s="14">
        <v>0</v>
      </c>
      <c r="H7" s="14">
        <v>37</v>
      </c>
      <c r="I7" s="14">
        <f t="shared" si="4"/>
        <v>3.0833333333333335</v>
      </c>
      <c r="J7" s="14">
        <v>3668.7</v>
      </c>
      <c r="K7" s="14">
        <v>9</v>
      </c>
      <c r="L7" s="14">
        <f t="shared" si="5"/>
        <v>0.75</v>
      </c>
      <c r="M7" s="14">
        <v>887.25</v>
      </c>
      <c r="N7" s="14">
        <v>0</v>
      </c>
      <c r="O7" s="14">
        <f t="shared" si="6"/>
        <v>0</v>
      </c>
      <c r="P7" s="14">
        <v>0</v>
      </c>
      <c r="Q7" s="16">
        <f t="shared" si="7"/>
        <v>46</v>
      </c>
      <c r="R7" s="16">
        <f t="shared" si="8"/>
        <v>3.8333333333333335</v>
      </c>
      <c r="S7" s="17">
        <f t="shared" si="9"/>
        <v>4555.95</v>
      </c>
      <c r="U7" s="18">
        <f>KG!X7</f>
        <v>12</v>
      </c>
      <c r="W7" s="36">
        <v>3.9642863039399598</v>
      </c>
      <c r="X7" s="36">
        <f t="shared" si="10"/>
        <v>0.13095297060662636</v>
      </c>
      <c r="Y7" s="40">
        <f t="shared" si="11"/>
        <v>-3.3033176861236524E-2</v>
      </c>
      <c r="AA7" s="36">
        <v>7.166666666666667</v>
      </c>
      <c r="AB7" s="36">
        <f t="shared" si="12"/>
        <v>0.16666666666666669</v>
      </c>
      <c r="AC7" s="36">
        <f t="shared" si="13"/>
        <v>43</v>
      </c>
      <c r="AD7" s="76">
        <f>KG!AG7</f>
        <v>1260</v>
      </c>
      <c r="AE7" s="31">
        <f t="shared" si="14"/>
        <v>9030</v>
      </c>
    </row>
    <row r="8" spans="1:31">
      <c r="A8" s="12">
        <f>KG!A8</f>
        <v>4</v>
      </c>
      <c r="B8" s="42">
        <f>KG!B8</f>
        <v>1401020</v>
      </c>
      <c r="C8" s="19">
        <f>KG!C8</f>
        <v>13595</v>
      </c>
      <c r="D8" s="13" t="str">
        <f>KG!D8</f>
        <v>Чипсы Kracks Cheese 14*160 gr</v>
      </c>
      <c r="E8" s="14">
        <v>24</v>
      </c>
      <c r="F8" s="14">
        <f t="shared" si="3"/>
        <v>1.7142857142857142</v>
      </c>
      <c r="G8" s="14">
        <v>5400</v>
      </c>
      <c r="H8" s="14">
        <v>56</v>
      </c>
      <c r="I8" s="14">
        <f t="shared" si="4"/>
        <v>4</v>
      </c>
      <c r="J8" s="14">
        <v>11961</v>
      </c>
      <c r="K8" s="14">
        <v>25</v>
      </c>
      <c r="L8" s="14">
        <f t="shared" si="5"/>
        <v>1.7857142857142858</v>
      </c>
      <c r="M8" s="14">
        <v>5307.75</v>
      </c>
      <c r="N8" s="14">
        <v>0</v>
      </c>
      <c r="O8" s="14">
        <f t="shared" si="6"/>
        <v>0</v>
      </c>
      <c r="P8" s="14">
        <v>0</v>
      </c>
      <c r="Q8" s="16">
        <f t="shared" si="7"/>
        <v>105</v>
      </c>
      <c r="R8" s="16">
        <f t="shared" si="8"/>
        <v>7.5</v>
      </c>
      <c r="S8" s="17">
        <f t="shared" si="9"/>
        <v>22668.75</v>
      </c>
      <c r="U8" s="18">
        <f>KG!X8</f>
        <v>14</v>
      </c>
      <c r="W8" s="36">
        <v>4.9642863039399598</v>
      </c>
      <c r="X8" s="36">
        <f t="shared" si="10"/>
        <v>-2.5357136960600402</v>
      </c>
      <c r="Y8" s="40">
        <f t="shared" si="11"/>
        <v>0.51079118745579666</v>
      </c>
      <c r="AA8" s="36">
        <v>6.4285714285714288</v>
      </c>
      <c r="AB8" s="36">
        <f t="shared" si="12"/>
        <v>0.32608695652173914</v>
      </c>
      <c r="AC8" s="36">
        <f t="shared" si="13"/>
        <v>19.714285714285715</v>
      </c>
      <c r="AD8" s="76">
        <f>KG!AG8</f>
        <v>3150</v>
      </c>
      <c r="AE8" s="31">
        <f t="shared" si="14"/>
        <v>20250</v>
      </c>
    </row>
    <row r="9" spans="1:31">
      <c r="A9" s="12">
        <f>KG!A9</f>
        <v>5</v>
      </c>
      <c r="B9" s="42">
        <f>KG!B9</f>
        <v>1402070</v>
      </c>
      <c r="C9" s="19">
        <f>KG!C9</f>
        <v>19809</v>
      </c>
      <c r="D9" s="13" t="str">
        <f>KG!D9</f>
        <v>Чипсы Kracks Crab 14*160 gr</v>
      </c>
      <c r="E9" s="14">
        <v>0</v>
      </c>
      <c r="F9" s="14">
        <f t="shared" si="3"/>
        <v>0</v>
      </c>
      <c r="G9" s="14">
        <v>0</v>
      </c>
      <c r="H9" s="14">
        <v>53</v>
      </c>
      <c r="I9" s="14">
        <f t="shared" si="4"/>
        <v>3.7857142857142856</v>
      </c>
      <c r="J9" s="14">
        <v>11299.5</v>
      </c>
      <c r="K9" s="14">
        <v>30</v>
      </c>
      <c r="L9" s="14">
        <f t="shared" si="5"/>
        <v>2.1428571428571428</v>
      </c>
      <c r="M9" s="14">
        <v>6376.5</v>
      </c>
      <c r="N9" s="14">
        <v>0</v>
      </c>
      <c r="O9" s="14">
        <f t="shared" si="6"/>
        <v>0</v>
      </c>
      <c r="P9" s="14">
        <v>0</v>
      </c>
      <c r="Q9" s="16">
        <f t="shared" si="7"/>
        <v>83</v>
      </c>
      <c r="R9" s="16">
        <f t="shared" si="8"/>
        <v>5.9285714285714288</v>
      </c>
      <c r="S9" s="17">
        <f t="shared" si="9"/>
        <v>17676</v>
      </c>
      <c r="U9" s="18">
        <f>KG!X9</f>
        <v>14</v>
      </c>
      <c r="W9" s="36">
        <v>5.9642863039399598</v>
      </c>
      <c r="X9" s="36">
        <f t="shared" si="10"/>
        <v>3.5714875368531018E-2</v>
      </c>
      <c r="Y9" s="40">
        <f t="shared" si="11"/>
        <v>-5.9881222242698096E-3</v>
      </c>
      <c r="AA9" s="36">
        <v>7.0714285714285712</v>
      </c>
      <c r="AB9" s="36">
        <f t="shared" si="12"/>
        <v>0.25776397515527949</v>
      </c>
      <c r="AC9" s="36">
        <f t="shared" si="13"/>
        <v>27.433734939759038</v>
      </c>
      <c r="AD9" s="76">
        <f>KG!AG9</f>
        <v>3150</v>
      </c>
      <c r="AE9" s="31">
        <f t="shared" si="14"/>
        <v>22275</v>
      </c>
    </row>
    <row r="10" spans="1:31">
      <c r="A10" s="12">
        <f>KG!A10</f>
        <v>6</v>
      </c>
      <c r="B10" s="42">
        <f>KG!B10</f>
        <v>1401505</v>
      </c>
      <c r="C10" s="19">
        <f>KG!C10</f>
        <v>13597</v>
      </c>
      <c r="D10" s="13" t="str">
        <f>KG!D10</f>
        <v>Чипсы Kracks Original 12*45 gr</v>
      </c>
      <c r="E10" s="14">
        <v>0</v>
      </c>
      <c r="F10" s="14">
        <f t="shared" si="3"/>
        <v>0</v>
      </c>
      <c r="G10" s="14">
        <v>0</v>
      </c>
      <c r="H10" s="14">
        <v>25</v>
      </c>
      <c r="I10" s="14">
        <f t="shared" si="4"/>
        <v>2.0833333333333335</v>
      </c>
      <c r="J10" s="14">
        <v>2496.9</v>
      </c>
      <c r="K10" s="14">
        <v>9</v>
      </c>
      <c r="L10" s="14">
        <f t="shared" si="5"/>
        <v>0.75</v>
      </c>
      <c r="M10" s="14">
        <v>887.25</v>
      </c>
      <c r="N10" s="14">
        <v>0</v>
      </c>
      <c r="O10" s="14">
        <f t="shared" si="6"/>
        <v>0</v>
      </c>
      <c r="P10" s="14">
        <v>0</v>
      </c>
      <c r="Q10" s="16">
        <f t="shared" si="7"/>
        <v>34</v>
      </c>
      <c r="R10" s="16">
        <f t="shared" si="8"/>
        <v>2.8333333333333335</v>
      </c>
      <c r="S10" s="17">
        <f t="shared" si="9"/>
        <v>3384.15</v>
      </c>
      <c r="U10" s="18">
        <f>KG!X10</f>
        <v>12</v>
      </c>
      <c r="W10" s="36">
        <v>6.9642863039399598</v>
      </c>
      <c r="X10" s="36">
        <f t="shared" si="10"/>
        <v>4.1309529706066268</v>
      </c>
      <c r="Y10" s="40">
        <f t="shared" si="11"/>
        <v>-0.59316242760863958</v>
      </c>
      <c r="AA10" s="36">
        <v>0</v>
      </c>
      <c r="AB10" s="36">
        <f t="shared" si="12"/>
        <v>0.12318840579710146</v>
      </c>
      <c r="AC10" s="36">
        <f t="shared" si="13"/>
        <v>0</v>
      </c>
      <c r="AD10" s="76">
        <f>KG!AG10</f>
        <v>1260</v>
      </c>
      <c r="AE10" s="31">
        <f t="shared" si="14"/>
        <v>0</v>
      </c>
    </row>
    <row r="11" spans="1:31">
      <c r="A11" s="12">
        <f>KG!A11</f>
        <v>7</v>
      </c>
      <c r="B11" s="42">
        <f>KG!B11</f>
        <v>1401005</v>
      </c>
      <c r="C11" s="19">
        <f>KG!C11</f>
        <v>13592</v>
      </c>
      <c r="D11" s="13" t="str">
        <f>KG!D11</f>
        <v>Чипсы Kracks Original 14*160 gr</v>
      </c>
      <c r="E11" s="14">
        <v>0</v>
      </c>
      <c r="F11" s="14">
        <f t="shared" si="3"/>
        <v>0</v>
      </c>
      <c r="G11" s="14">
        <v>0</v>
      </c>
      <c r="H11" s="14">
        <v>34</v>
      </c>
      <c r="I11" s="14">
        <f t="shared" si="4"/>
        <v>2.4285714285714284</v>
      </c>
      <c r="J11" s="14">
        <v>7285.5</v>
      </c>
      <c r="K11" s="14">
        <v>22</v>
      </c>
      <c r="L11" s="14">
        <f t="shared" si="5"/>
        <v>1.5714285714285714</v>
      </c>
      <c r="M11" s="14">
        <v>4671</v>
      </c>
      <c r="N11" s="14">
        <v>0</v>
      </c>
      <c r="O11" s="14">
        <f t="shared" si="6"/>
        <v>0</v>
      </c>
      <c r="P11" s="14">
        <v>0</v>
      </c>
      <c r="Q11" s="16">
        <f t="shared" si="7"/>
        <v>56</v>
      </c>
      <c r="R11" s="16">
        <f t="shared" si="8"/>
        <v>4</v>
      </c>
      <c r="S11" s="17">
        <f t="shared" si="9"/>
        <v>11956.5</v>
      </c>
      <c r="U11" s="18">
        <f>KG!X11</f>
        <v>14</v>
      </c>
      <c r="W11" s="36">
        <v>7.9642863039399598</v>
      </c>
      <c r="X11" s="36">
        <f t="shared" si="10"/>
        <v>3.9642863039399598</v>
      </c>
      <c r="Y11" s="40">
        <f t="shared" si="11"/>
        <v>-0.49775788471828464</v>
      </c>
      <c r="AA11" s="36">
        <v>0</v>
      </c>
      <c r="AB11" s="36">
        <f t="shared" si="12"/>
        <v>0.17391304347826086</v>
      </c>
      <c r="AC11" s="36">
        <f t="shared" si="13"/>
        <v>0</v>
      </c>
      <c r="AD11" s="76">
        <f>KG!AG11</f>
        <v>3150</v>
      </c>
      <c r="AE11" s="31">
        <f t="shared" si="14"/>
        <v>0</v>
      </c>
    </row>
    <row r="12" spans="1:31">
      <c r="A12" s="12">
        <f>KG!A12</f>
        <v>8</v>
      </c>
      <c r="B12" s="42">
        <f>KG!B12</f>
        <v>1401025</v>
      </c>
      <c r="C12" s="19">
        <f>KG!C12</f>
        <v>13596</v>
      </c>
      <c r="D12" s="13" t="str">
        <f>KG!D12</f>
        <v>Чипсы Kracks Paprika 14*160 gr</v>
      </c>
      <c r="E12" s="14">
        <v>5</v>
      </c>
      <c r="F12" s="14">
        <f t="shared" si="3"/>
        <v>0.35714285714285715</v>
      </c>
      <c r="G12" s="14">
        <v>1125</v>
      </c>
      <c r="H12" s="14">
        <v>37</v>
      </c>
      <c r="I12" s="14">
        <f t="shared" si="4"/>
        <v>2.6428571428571428</v>
      </c>
      <c r="J12" s="14">
        <v>7960.5</v>
      </c>
      <c r="K12" s="14">
        <v>22</v>
      </c>
      <c r="L12" s="14">
        <f t="shared" si="5"/>
        <v>1.5714285714285714</v>
      </c>
      <c r="M12" s="14">
        <v>4671</v>
      </c>
      <c r="N12" s="14">
        <v>0</v>
      </c>
      <c r="O12" s="14">
        <f t="shared" si="6"/>
        <v>0</v>
      </c>
      <c r="P12" s="14">
        <v>0</v>
      </c>
      <c r="Q12" s="16">
        <f t="shared" si="7"/>
        <v>64</v>
      </c>
      <c r="R12" s="16">
        <f t="shared" si="8"/>
        <v>4.5714285714285712</v>
      </c>
      <c r="S12" s="17">
        <f t="shared" si="9"/>
        <v>13756.5</v>
      </c>
      <c r="U12" s="18">
        <f>KG!X12</f>
        <v>14</v>
      </c>
      <c r="W12" s="36">
        <v>8.9642863039399607</v>
      </c>
      <c r="X12" s="36">
        <f t="shared" si="10"/>
        <v>4.3928577325113896</v>
      </c>
      <c r="Y12" s="40">
        <f t="shared" si="11"/>
        <v>-0.49003987418169048</v>
      </c>
      <c r="AA12" s="36">
        <v>0</v>
      </c>
      <c r="AB12" s="36">
        <f t="shared" si="12"/>
        <v>0.19875776397515527</v>
      </c>
      <c r="AC12" s="36">
        <f t="shared" si="13"/>
        <v>0</v>
      </c>
      <c r="AD12" s="76">
        <f>KG!AG12</f>
        <v>3150</v>
      </c>
      <c r="AE12" s="31">
        <f t="shared" si="14"/>
        <v>0</v>
      </c>
    </row>
    <row r="13" spans="1:31">
      <c r="A13" s="12">
        <f>KG!A13</f>
        <v>9</v>
      </c>
      <c r="B13" s="42">
        <f>KG!B13</f>
        <v>1401510</v>
      </c>
      <c r="C13" s="19">
        <f>KG!C13</f>
        <v>13598</v>
      </c>
      <c r="D13" s="13" t="str">
        <f>KG!D13</f>
        <v>Чипсы Kracks Sour Cream&amp;onion 12*45 gr</v>
      </c>
      <c r="E13" s="14">
        <v>0</v>
      </c>
      <c r="F13" s="14">
        <f t="shared" si="3"/>
        <v>0</v>
      </c>
      <c r="G13" s="14">
        <v>0</v>
      </c>
      <c r="H13" s="14">
        <v>34</v>
      </c>
      <c r="I13" s="14">
        <f t="shared" si="4"/>
        <v>2.8333333333333335</v>
      </c>
      <c r="J13" s="14">
        <v>3366.3</v>
      </c>
      <c r="K13" s="14">
        <v>10</v>
      </c>
      <c r="L13" s="14">
        <f t="shared" si="5"/>
        <v>0.83333333333333337</v>
      </c>
      <c r="M13" s="14">
        <v>987</v>
      </c>
      <c r="N13" s="14">
        <v>0</v>
      </c>
      <c r="O13" s="14">
        <f t="shared" si="6"/>
        <v>0</v>
      </c>
      <c r="P13" s="14">
        <v>0</v>
      </c>
      <c r="Q13" s="16">
        <f t="shared" si="7"/>
        <v>44</v>
      </c>
      <c r="R13" s="16">
        <f t="shared" si="8"/>
        <v>3.6666666666666665</v>
      </c>
      <c r="S13" s="17">
        <f t="shared" si="9"/>
        <v>4353.3</v>
      </c>
      <c r="U13" s="18">
        <f>KG!X13</f>
        <v>12</v>
      </c>
      <c r="W13" s="36">
        <v>9.9642863039399607</v>
      </c>
      <c r="X13" s="36">
        <f t="shared" si="10"/>
        <v>6.2976196372732947</v>
      </c>
      <c r="Y13" s="40">
        <f t="shared" si="11"/>
        <v>-0.6320191376660026</v>
      </c>
      <c r="AA13" s="36">
        <v>0</v>
      </c>
      <c r="AB13" s="36">
        <f t="shared" si="12"/>
        <v>0.15942028985507245</v>
      </c>
      <c r="AC13" s="36">
        <f t="shared" si="13"/>
        <v>0</v>
      </c>
      <c r="AD13" s="76">
        <f>KG!AG13</f>
        <v>1260</v>
      </c>
      <c r="AE13" s="31">
        <f t="shared" si="14"/>
        <v>0</v>
      </c>
    </row>
    <row r="14" spans="1:31">
      <c r="A14" s="12">
        <f>KG!A14</f>
        <v>10</v>
      </c>
      <c r="B14" s="42">
        <f>KG!B14</f>
        <v>1401010</v>
      </c>
      <c r="C14" s="19">
        <f>KG!C14</f>
        <v>13593</v>
      </c>
      <c r="D14" s="13" t="str">
        <f>KG!D14</f>
        <v>Чипсы Kracks Sour Cream&amp;onion 14*160 gr</v>
      </c>
      <c r="E14" s="14">
        <v>0</v>
      </c>
      <c r="F14" s="14">
        <f t="shared" si="3"/>
        <v>0</v>
      </c>
      <c r="G14" s="14">
        <v>0</v>
      </c>
      <c r="H14" s="14">
        <v>52</v>
      </c>
      <c r="I14" s="14">
        <f t="shared" si="4"/>
        <v>3.7142857142857144</v>
      </c>
      <c r="J14" s="14">
        <v>11043</v>
      </c>
      <c r="K14" s="14">
        <v>24</v>
      </c>
      <c r="L14" s="14">
        <f t="shared" si="5"/>
        <v>1.7142857142857142</v>
      </c>
      <c r="M14" s="14">
        <v>5094</v>
      </c>
      <c r="N14" s="14">
        <v>0</v>
      </c>
      <c r="O14" s="14">
        <f t="shared" si="6"/>
        <v>0</v>
      </c>
      <c r="P14" s="14">
        <v>0</v>
      </c>
      <c r="Q14" s="16">
        <f t="shared" si="7"/>
        <v>76</v>
      </c>
      <c r="R14" s="16">
        <f t="shared" si="8"/>
        <v>5.4285714285714288</v>
      </c>
      <c r="S14" s="17">
        <f t="shared" si="9"/>
        <v>16137</v>
      </c>
      <c r="U14" s="18">
        <f>KG!X14</f>
        <v>14</v>
      </c>
      <c r="W14" s="36">
        <v>10.96428630394</v>
      </c>
      <c r="X14" s="36">
        <f t="shared" si="10"/>
        <v>5.535714875368571</v>
      </c>
      <c r="Y14" s="40">
        <f t="shared" si="11"/>
        <v>-0.50488602011234607</v>
      </c>
      <c r="AA14" s="36">
        <v>0</v>
      </c>
      <c r="AB14" s="36">
        <f t="shared" si="12"/>
        <v>0.2360248447204969</v>
      </c>
      <c r="AC14" s="36">
        <f t="shared" si="13"/>
        <v>0</v>
      </c>
      <c r="AD14" s="76">
        <f>KG!AG14</f>
        <v>3150</v>
      </c>
      <c r="AE14" s="31">
        <f t="shared" si="14"/>
        <v>0</v>
      </c>
    </row>
    <row r="15" spans="1:31">
      <c r="A15" s="12">
        <f>KG!A15</f>
        <v>11</v>
      </c>
      <c r="B15" s="42">
        <f>KG!B15</f>
        <v>1104230</v>
      </c>
      <c r="C15" s="19">
        <f>KG!C15</f>
        <v>24005</v>
      </c>
      <c r="D15" s="13" t="str">
        <f>KG!D15</f>
        <v>MacCoffee Ingrd 3 in 1 Toffee 25*10*20 gr</v>
      </c>
      <c r="E15" s="14">
        <v>5</v>
      </c>
      <c r="F15" s="14">
        <f t="shared" si="3"/>
        <v>0.2</v>
      </c>
      <c r="G15" s="14">
        <v>760</v>
      </c>
      <c r="H15" s="14">
        <v>50</v>
      </c>
      <c r="I15" s="14">
        <f t="shared" si="4"/>
        <v>2</v>
      </c>
      <c r="J15" s="14">
        <v>7414.56</v>
      </c>
      <c r="K15" s="14">
        <v>13</v>
      </c>
      <c r="L15" s="14">
        <f t="shared" si="5"/>
        <v>0.52</v>
      </c>
      <c r="M15" s="14">
        <v>1837.68</v>
      </c>
      <c r="N15" s="14">
        <v>5</v>
      </c>
      <c r="O15" s="14">
        <f t="shared" si="6"/>
        <v>0.2</v>
      </c>
      <c r="P15" s="14">
        <v>760</v>
      </c>
      <c r="Q15" s="16">
        <f t="shared" si="7"/>
        <v>73</v>
      </c>
      <c r="R15" s="16">
        <f t="shared" si="8"/>
        <v>2.92</v>
      </c>
      <c r="S15" s="17">
        <f t="shared" si="9"/>
        <v>10772.24</v>
      </c>
      <c r="U15" s="18">
        <f>KG!X15</f>
        <v>25</v>
      </c>
      <c r="W15" s="36">
        <v>11.96428630394</v>
      </c>
      <c r="X15" s="36">
        <f t="shared" si="10"/>
        <v>9.0442863039399999</v>
      </c>
      <c r="Y15" s="40">
        <f t="shared" si="11"/>
        <v>-0.75594031053583155</v>
      </c>
      <c r="AA15" s="36">
        <v>0</v>
      </c>
      <c r="AB15" s="36">
        <f t="shared" si="12"/>
        <v>0.12695652173913044</v>
      </c>
      <c r="AC15" s="36">
        <f t="shared" si="13"/>
        <v>0</v>
      </c>
      <c r="AD15" s="76">
        <f>KG!AG15</f>
        <v>3800</v>
      </c>
      <c r="AE15" s="31">
        <f t="shared" si="14"/>
        <v>0</v>
      </c>
    </row>
    <row r="16" spans="1:31">
      <c r="A16" s="12">
        <f>KG!A16</f>
        <v>12</v>
      </c>
      <c r="B16" s="42">
        <f>KG!B16</f>
        <v>19040300</v>
      </c>
      <c r="C16" s="19">
        <f>KG!C16</f>
        <v>41105</v>
      </c>
      <c r="D16" s="13" t="str">
        <f>KG!D16</f>
        <v>MacCoffee Ingrd 3 in 1 Toffee 50*10*20 gr OPP</v>
      </c>
      <c r="E16" s="14">
        <v>10</v>
      </c>
      <c r="F16" s="14">
        <f t="shared" si="3"/>
        <v>0.2</v>
      </c>
      <c r="G16" s="14">
        <v>1520</v>
      </c>
      <c r="H16" s="14">
        <v>15</v>
      </c>
      <c r="I16" s="14">
        <f t="shared" si="4"/>
        <v>0.3</v>
      </c>
      <c r="J16" s="14">
        <v>2220.7199999999998</v>
      </c>
      <c r="K16" s="14">
        <v>1</v>
      </c>
      <c r="L16" s="14">
        <f t="shared" si="5"/>
        <v>0.02</v>
      </c>
      <c r="M16" s="14">
        <v>141.36000000000001</v>
      </c>
      <c r="N16" s="14">
        <v>0</v>
      </c>
      <c r="O16" s="14">
        <f t="shared" si="6"/>
        <v>0</v>
      </c>
      <c r="P16" s="14">
        <v>0</v>
      </c>
      <c r="Q16" s="16">
        <f t="shared" si="7"/>
        <v>26</v>
      </c>
      <c r="R16" s="16">
        <f t="shared" si="8"/>
        <v>0.52</v>
      </c>
      <c r="S16" s="17">
        <f t="shared" si="9"/>
        <v>3882.08</v>
      </c>
      <c r="U16" s="18">
        <f>KG!X16</f>
        <v>50</v>
      </c>
      <c r="W16" s="36">
        <v>12.96428630394</v>
      </c>
      <c r="X16" s="36">
        <f t="shared" si="10"/>
        <v>12.44428630394</v>
      </c>
      <c r="Y16" s="40">
        <f t="shared" si="11"/>
        <v>-0.95988980898686527</v>
      </c>
      <c r="AA16" s="36">
        <v>2.48</v>
      </c>
      <c r="AB16" s="36">
        <f t="shared" si="12"/>
        <v>2.2608695652173914E-2</v>
      </c>
      <c r="AC16" s="36">
        <f t="shared" si="13"/>
        <v>109.69230769230769</v>
      </c>
      <c r="AD16" s="76">
        <f>KG!AG16</f>
        <v>7600</v>
      </c>
      <c r="AE16" s="31">
        <f t="shared" si="14"/>
        <v>18848</v>
      </c>
    </row>
    <row r="17" spans="1:31">
      <c r="A17" s="12">
        <f>KG!A17</f>
        <v>13</v>
      </c>
      <c r="B17" s="42">
        <f>KG!B17</f>
        <v>1104520</v>
      </c>
      <c r="C17" s="19">
        <f>KG!C17</f>
        <v>19320</v>
      </c>
      <c r="D17" s="13" t="str">
        <f>KG!D17</f>
        <v>Горячий шоколад MacCoffee MacChocolate 10*10*20 gr</v>
      </c>
      <c r="E17" s="14">
        <v>5</v>
      </c>
      <c r="F17" s="14">
        <f t="shared" si="3"/>
        <v>0.5</v>
      </c>
      <c r="G17" s="14">
        <v>800</v>
      </c>
      <c r="H17" s="14">
        <v>22</v>
      </c>
      <c r="I17" s="14">
        <f t="shared" si="4"/>
        <v>2.2000000000000002</v>
      </c>
      <c r="J17" s="14">
        <v>3320</v>
      </c>
      <c r="K17" s="14">
        <v>2</v>
      </c>
      <c r="L17" s="14">
        <f t="shared" si="5"/>
        <v>0.2</v>
      </c>
      <c r="M17" s="14">
        <v>297.60000000000002</v>
      </c>
      <c r="N17" s="14">
        <v>1</v>
      </c>
      <c r="O17" s="14">
        <f t="shared" si="6"/>
        <v>0.1</v>
      </c>
      <c r="P17" s="14">
        <v>160</v>
      </c>
      <c r="Q17" s="16">
        <f t="shared" si="7"/>
        <v>30</v>
      </c>
      <c r="R17" s="16">
        <f t="shared" si="8"/>
        <v>3</v>
      </c>
      <c r="S17" s="17">
        <f t="shared" si="9"/>
        <v>4577.6000000000004</v>
      </c>
      <c r="U17" s="18">
        <f>KG!X17</f>
        <v>10</v>
      </c>
      <c r="W17" s="36">
        <v>13.96428630394</v>
      </c>
      <c r="X17" s="36">
        <f t="shared" si="10"/>
        <v>10.96428630394</v>
      </c>
      <c r="Y17" s="40">
        <f t="shared" si="11"/>
        <v>-0.78516624948075187</v>
      </c>
      <c r="AA17" s="36">
        <v>11.9</v>
      </c>
      <c r="AB17" s="36">
        <f t="shared" si="12"/>
        <v>0.13043478260869565</v>
      </c>
      <c r="AC17" s="36">
        <f t="shared" si="13"/>
        <v>91.233333333333334</v>
      </c>
      <c r="AD17" s="76">
        <f>KG!AG17</f>
        <v>1600</v>
      </c>
      <c r="AE17" s="31">
        <f t="shared" si="14"/>
        <v>19040</v>
      </c>
    </row>
    <row r="18" spans="1:31">
      <c r="A18" s="12">
        <f>KG!A18</f>
        <v>14</v>
      </c>
      <c r="B18" s="42">
        <f>KG!B18</f>
        <v>1105008</v>
      </c>
      <c r="C18" s="19">
        <f>KG!C18</f>
        <v>13602</v>
      </c>
      <c r="D18" s="13" t="str">
        <f>KG!D18</f>
        <v>Какао MacCoffee MacChoco Pouch 235 gr</v>
      </c>
      <c r="E18" s="14">
        <v>10</v>
      </c>
      <c r="F18" s="14">
        <f t="shared" si="3"/>
        <v>0.83333333333333337</v>
      </c>
      <c r="G18" s="14">
        <v>1700</v>
      </c>
      <c r="H18" s="14">
        <v>41</v>
      </c>
      <c r="I18" s="14">
        <f t="shared" si="4"/>
        <v>3.4166666666666665</v>
      </c>
      <c r="J18" s="14">
        <v>6565.4</v>
      </c>
      <c r="K18" s="14">
        <v>14</v>
      </c>
      <c r="L18" s="14">
        <f t="shared" si="5"/>
        <v>1.1666666666666667</v>
      </c>
      <c r="M18" s="14">
        <v>2220.1999999999998</v>
      </c>
      <c r="N18" s="14">
        <v>0</v>
      </c>
      <c r="O18" s="14">
        <f t="shared" si="6"/>
        <v>0</v>
      </c>
      <c r="P18" s="14">
        <v>0</v>
      </c>
      <c r="Q18" s="16">
        <f t="shared" si="7"/>
        <v>65</v>
      </c>
      <c r="R18" s="16">
        <f t="shared" si="8"/>
        <v>5.416666666666667</v>
      </c>
      <c r="S18" s="17">
        <f t="shared" si="9"/>
        <v>10485.599999999999</v>
      </c>
      <c r="U18" s="18">
        <f>KG!X18</f>
        <v>12</v>
      </c>
      <c r="W18" s="36">
        <v>14.96428630394</v>
      </c>
      <c r="X18" s="36">
        <f t="shared" si="10"/>
        <v>9.547619637273332</v>
      </c>
      <c r="Y18" s="40">
        <f t="shared" si="11"/>
        <v>-0.63802706279146149</v>
      </c>
      <c r="AA18" s="36">
        <v>13.75</v>
      </c>
      <c r="AB18" s="36">
        <f t="shared" si="12"/>
        <v>0.23550724637681161</v>
      </c>
      <c r="AC18" s="36">
        <f t="shared" si="13"/>
        <v>58.38461538461538</v>
      </c>
      <c r="AD18" s="76">
        <f>KG!AG18</f>
        <v>12800</v>
      </c>
      <c r="AE18" s="31">
        <f t="shared" si="14"/>
        <v>176000</v>
      </c>
    </row>
    <row r="19" spans="1:31">
      <c r="A19" s="12">
        <f>KG!A19</f>
        <v>15</v>
      </c>
      <c r="B19" s="42">
        <f>KG!B19</f>
        <v>1105007</v>
      </c>
      <c r="C19" s="19">
        <f>KG!C19</f>
        <v>26260</v>
      </c>
      <c r="D19" s="13" t="str">
        <f>KG!D19</f>
        <v>Какао MacChoco Marshmallow Smeshariki Pouch 12*235 gr</v>
      </c>
      <c r="E19" s="14">
        <v>0</v>
      </c>
      <c r="F19" s="14">
        <f t="shared" si="3"/>
        <v>0</v>
      </c>
      <c r="G19" s="14">
        <v>0</v>
      </c>
      <c r="H19" s="14">
        <v>30</v>
      </c>
      <c r="I19" s="14">
        <f t="shared" si="4"/>
        <v>2.5</v>
      </c>
      <c r="J19" s="14">
        <v>4838.2</v>
      </c>
      <c r="K19" s="14">
        <v>14</v>
      </c>
      <c r="L19" s="14">
        <f t="shared" si="5"/>
        <v>1.1666666666666667</v>
      </c>
      <c r="M19" s="14">
        <v>2220.1999999999998</v>
      </c>
      <c r="N19" s="14">
        <v>0</v>
      </c>
      <c r="O19" s="14">
        <f t="shared" si="6"/>
        <v>0</v>
      </c>
      <c r="P19" s="14">
        <v>0</v>
      </c>
      <c r="Q19" s="16">
        <f t="shared" si="7"/>
        <v>44</v>
      </c>
      <c r="R19" s="16">
        <f t="shared" si="8"/>
        <v>3.6666666666666665</v>
      </c>
      <c r="S19" s="17">
        <f t="shared" si="9"/>
        <v>7058.4</v>
      </c>
      <c r="U19" s="18">
        <f>KG!X19</f>
        <v>12</v>
      </c>
      <c r="W19" s="36">
        <v>15.96428630394</v>
      </c>
      <c r="X19" s="36">
        <f t="shared" si="10"/>
        <v>12.297619637273334</v>
      </c>
      <c r="Y19" s="40">
        <f t="shared" si="11"/>
        <v>-0.77032066471009542</v>
      </c>
      <c r="AA19" s="36">
        <v>12.166666666666666</v>
      </c>
      <c r="AB19" s="36">
        <f t="shared" si="12"/>
        <v>0.15942028985507245</v>
      </c>
      <c r="AC19" s="36">
        <f t="shared" si="13"/>
        <v>76.318181818181827</v>
      </c>
      <c r="AD19" s="76">
        <f>KG!AG19</f>
        <v>2040</v>
      </c>
      <c r="AE19" s="31">
        <f t="shared" si="14"/>
        <v>24820</v>
      </c>
    </row>
    <row r="20" spans="1:31">
      <c r="A20" s="12">
        <f>KG!A20</f>
        <v>16</v>
      </c>
      <c r="B20" s="42">
        <f>KG!B20</f>
        <v>1103735</v>
      </c>
      <c r="C20" s="19">
        <f>KG!C20</f>
        <v>17736</v>
      </c>
      <c r="D20" s="13" t="str">
        <f>KG!D20</f>
        <v>Кофе Di Torino Cap Cannella с корицей 20*20*25.5gr</v>
      </c>
      <c r="E20" s="14">
        <v>11</v>
      </c>
      <c r="F20" s="14">
        <f t="shared" si="3"/>
        <v>0.55000000000000004</v>
      </c>
      <c r="G20" s="14">
        <v>4774</v>
      </c>
      <c r="H20" s="14">
        <v>4</v>
      </c>
      <c r="I20" s="14">
        <f t="shared" si="4"/>
        <v>0.2</v>
      </c>
      <c r="J20" s="14">
        <v>1662.22</v>
      </c>
      <c r="K20" s="14">
        <v>1</v>
      </c>
      <c r="L20" s="14">
        <f t="shared" si="5"/>
        <v>0.05</v>
      </c>
      <c r="M20" s="14">
        <v>403.62</v>
      </c>
      <c r="N20" s="14">
        <v>0</v>
      </c>
      <c r="O20" s="14">
        <f t="shared" si="6"/>
        <v>0</v>
      </c>
      <c r="P20" s="14">
        <v>0</v>
      </c>
      <c r="Q20" s="16">
        <f t="shared" si="7"/>
        <v>16</v>
      </c>
      <c r="R20" s="16">
        <f t="shared" si="8"/>
        <v>0.8</v>
      </c>
      <c r="S20" s="17">
        <f t="shared" si="9"/>
        <v>6839.84</v>
      </c>
      <c r="U20" s="18">
        <f>KG!X20</f>
        <v>20</v>
      </c>
      <c r="W20" s="36">
        <v>16.96428630394</v>
      </c>
      <c r="X20" s="36">
        <f t="shared" si="10"/>
        <v>16.164286303939999</v>
      </c>
      <c r="Y20" s="40">
        <f t="shared" si="11"/>
        <v>-0.95284210690229876</v>
      </c>
      <c r="AA20" s="36">
        <v>10.55</v>
      </c>
      <c r="AB20" s="36">
        <f t="shared" si="12"/>
        <v>3.4782608695652174E-2</v>
      </c>
      <c r="AC20" s="36">
        <f t="shared" si="13"/>
        <v>303.3125</v>
      </c>
      <c r="AD20" s="76">
        <f>KG!AG20</f>
        <v>8680</v>
      </c>
      <c r="AE20" s="31">
        <f t="shared" si="14"/>
        <v>91574</v>
      </c>
    </row>
    <row r="21" spans="1:31">
      <c r="A21" s="12">
        <f>KG!A21</f>
        <v>17</v>
      </c>
      <c r="B21" s="42">
        <f>KG!B21</f>
        <v>1103710</v>
      </c>
      <c r="C21" s="19">
        <f>KG!C21</f>
        <v>17486</v>
      </c>
      <c r="D21" s="13" t="str">
        <f>KG!D21</f>
        <v>Кофе Di Torino Cappuccino 20*20*25.5 gr</v>
      </c>
      <c r="E21" s="14">
        <v>26</v>
      </c>
      <c r="F21" s="14">
        <f t="shared" si="3"/>
        <v>1.3</v>
      </c>
      <c r="G21" s="14">
        <v>11284</v>
      </c>
      <c r="H21" s="14">
        <v>103</v>
      </c>
      <c r="I21" s="14">
        <f t="shared" si="4"/>
        <v>5.15</v>
      </c>
      <c r="J21" s="14">
        <v>43460.76</v>
      </c>
      <c r="K21" s="14">
        <v>200</v>
      </c>
      <c r="L21" s="14">
        <f t="shared" si="5"/>
        <v>10</v>
      </c>
      <c r="M21" s="14">
        <v>80724</v>
      </c>
      <c r="N21" s="14">
        <v>5</v>
      </c>
      <c r="O21" s="14">
        <f t="shared" si="6"/>
        <v>0.25</v>
      </c>
      <c r="P21" s="14">
        <v>2156.98</v>
      </c>
      <c r="Q21" s="16">
        <f t="shared" si="7"/>
        <v>334</v>
      </c>
      <c r="R21" s="16">
        <f t="shared" si="8"/>
        <v>16.7</v>
      </c>
      <c r="S21" s="17">
        <f t="shared" si="9"/>
        <v>137625.74000000002</v>
      </c>
      <c r="U21" s="18">
        <f>KG!X21</f>
        <v>20</v>
      </c>
      <c r="W21" s="36">
        <v>17.96428630394</v>
      </c>
      <c r="X21" s="36">
        <f t="shared" si="10"/>
        <v>1.2642863039400005</v>
      </c>
      <c r="Y21" s="40">
        <f t="shared" si="11"/>
        <v>-7.0377764112048879E-2</v>
      </c>
      <c r="AA21" s="36">
        <v>1.6</v>
      </c>
      <c r="AB21" s="36">
        <f t="shared" si="12"/>
        <v>0.72608695652173905</v>
      </c>
      <c r="AC21" s="36">
        <f t="shared" si="13"/>
        <v>2.203592814371258</v>
      </c>
      <c r="AD21" s="76">
        <f>KG!AG21</f>
        <v>8680</v>
      </c>
      <c r="AE21" s="31">
        <f t="shared" si="14"/>
        <v>13888</v>
      </c>
    </row>
    <row r="22" spans="1:31">
      <c r="A22" s="12">
        <f>KG!A22</f>
        <v>18</v>
      </c>
      <c r="B22" s="42">
        <f>KG!B22</f>
        <v>0</v>
      </c>
      <c r="C22" s="19">
        <f>KG!C22</f>
        <v>41343</v>
      </c>
      <c r="D22" s="13" t="str">
        <f>KG!D22</f>
        <v>Di Torino Cappuccino 20*20*25.5 gr OPP</v>
      </c>
      <c r="E22" s="14">
        <v>2</v>
      </c>
      <c r="F22" s="14">
        <f t="shared" si="3"/>
        <v>0.1</v>
      </c>
      <c r="G22" s="14">
        <v>868</v>
      </c>
      <c r="H22" s="14">
        <v>3</v>
      </c>
      <c r="I22" s="14">
        <f t="shared" si="4"/>
        <v>0.15</v>
      </c>
      <c r="J22" s="14">
        <v>1236.9000000000001</v>
      </c>
      <c r="K22" s="14">
        <v>19</v>
      </c>
      <c r="L22" s="14">
        <f t="shared" si="5"/>
        <v>0.95</v>
      </c>
      <c r="M22" s="14">
        <v>7668.78</v>
      </c>
      <c r="N22" s="14">
        <v>1</v>
      </c>
      <c r="O22" s="14">
        <f t="shared" si="6"/>
        <v>0.05</v>
      </c>
      <c r="P22" s="14">
        <v>434</v>
      </c>
      <c r="Q22" s="16">
        <f t="shared" si="7"/>
        <v>25</v>
      </c>
      <c r="R22" s="16">
        <f t="shared" si="8"/>
        <v>1.25</v>
      </c>
      <c r="S22" s="17">
        <f t="shared" si="9"/>
        <v>10207.68</v>
      </c>
      <c r="U22" s="18">
        <f>KG!X22</f>
        <v>20</v>
      </c>
      <c r="W22" s="36">
        <v>18.96428630394</v>
      </c>
      <c r="X22" s="36">
        <f t="shared" si="10"/>
        <v>17.71428630394</v>
      </c>
      <c r="Y22" s="40">
        <f t="shared" si="11"/>
        <v>-0.93408663105131984</v>
      </c>
      <c r="AA22" s="36">
        <v>8.75</v>
      </c>
      <c r="AB22" s="36">
        <f t="shared" si="12"/>
        <v>5.434782608695652E-2</v>
      </c>
      <c r="AC22" s="36">
        <f t="shared" si="13"/>
        <v>161</v>
      </c>
      <c r="AD22" s="76">
        <f>KG!AG22</f>
        <v>8680</v>
      </c>
      <c r="AE22" s="31">
        <f t="shared" si="14"/>
        <v>75950</v>
      </c>
    </row>
    <row r="23" spans="1:31">
      <c r="A23" s="12">
        <f>KG!A23</f>
        <v>19</v>
      </c>
      <c r="B23" s="42">
        <f>KG!B23</f>
        <v>1101025</v>
      </c>
      <c r="C23" s="19">
        <f>KG!C23</f>
        <v>13580</v>
      </c>
      <c r="D23" s="13" t="str">
        <f>KG!D23</f>
        <v>Кофе MacCoffee 3 in 1 10*100*20 gr</v>
      </c>
      <c r="E23" s="14">
        <v>0</v>
      </c>
      <c r="F23" s="14">
        <f t="shared" si="3"/>
        <v>0</v>
      </c>
      <c r="G23" s="14">
        <v>0</v>
      </c>
      <c r="H23" s="14">
        <v>0</v>
      </c>
      <c r="I23" s="14">
        <f t="shared" si="4"/>
        <v>0</v>
      </c>
      <c r="J23" s="14">
        <v>0</v>
      </c>
      <c r="K23" s="14">
        <v>0</v>
      </c>
      <c r="L23" s="14">
        <f t="shared" si="5"/>
        <v>0</v>
      </c>
      <c r="M23" s="14">
        <v>0</v>
      </c>
      <c r="N23" s="14">
        <v>0</v>
      </c>
      <c r="O23" s="14">
        <f t="shared" si="6"/>
        <v>0</v>
      </c>
      <c r="P23" s="14">
        <v>0</v>
      </c>
      <c r="Q23" s="16">
        <f t="shared" si="7"/>
        <v>0</v>
      </c>
      <c r="R23" s="16">
        <f t="shared" si="8"/>
        <v>0</v>
      </c>
      <c r="S23" s="17">
        <f t="shared" si="9"/>
        <v>0</v>
      </c>
      <c r="U23" s="18">
        <f>KG!X23</f>
        <v>10</v>
      </c>
      <c r="W23" s="36">
        <v>19.96428630394</v>
      </c>
      <c r="X23" s="36">
        <f t="shared" si="10"/>
        <v>19.96428630394</v>
      </c>
      <c r="Y23" s="40">
        <f t="shared" si="11"/>
        <v>-1</v>
      </c>
      <c r="AA23" s="36">
        <v>0</v>
      </c>
      <c r="AB23" s="36">
        <f t="shared" si="12"/>
        <v>0</v>
      </c>
      <c r="AC23" s="36">
        <f t="shared" si="13"/>
        <v>0</v>
      </c>
      <c r="AD23" s="76">
        <f>KG!AG23</f>
        <v>15200</v>
      </c>
      <c r="AE23" s="31">
        <f t="shared" si="14"/>
        <v>0</v>
      </c>
    </row>
    <row r="24" spans="1:31">
      <c r="A24" s="12">
        <f>KG!A24</f>
        <v>20</v>
      </c>
      <c r="B24" s="42">
        <f>KG!B24</f>
        <v>0</v>
      </c>
      <c r="C24" s="19">
        <f>KG!C24</f>
        <v>41342</v>
      </c>
      <c r="D24" s="13" t="str">
        <f>KG!D24</f>
        <v>MacCoffee 3 in 1 10*100*20 gr OPP</v>
      </c>
      <c r="E24" s="14">
        <v>0</v>
      </c>
      <c r="F24" s="14">
        <f t="shared" si="3"/>
        <v>0</v>
      </c>
      <c r="G24" s="14">
        <v>0</v>
      </c>
      <c r="H24" s="14">
        <v>3</v>
      </c>
      <c r="I24" s="14">
        <f t="shared" si="4"/>
        <v>0.3</v>
      </c>
      <c r="J24" s="14">
        <v>4408</v>
      </c>
      <c r="K24" s="14">
        <v>0</v>
      </c>
      <c r="L24" s="14">
        <f t="shared" si="5"/>
        <v>0</v>
      </c>
      <c r="M24" s="14">
        <v>0</v>
      </c>
      <c r="N24" s="14">
        <v>1</v>
      </c>
      <c r="O24" s="14">
        <f t="shared" si="6"/>
        <v>0.1</v>
      </c>
      <c r="P24" s="14">
        <v>1474.4</v>
      </c>
      <c r="Q24" s="16">
        <f t="shared" si="7"/>
        <v>4</v>
      </c>
      <c r="R24" s="16">
        <f t="shared" si="8"/>
        <v>0.4</v>
      </c>
      <c r="S24" s="17">
        <f t="shared" si="9"/>
        <v>5882.4</v>
      </c>
      <c r="U24" s="18">
        <f>KG!X24</f>
        <v>10</v>
      </c>
      <c r="W24" s="36">
        <v>20.96428630394</v>
      </c>
      <c r="X24" s="36">
        <f t="shared" si="10"/>
        <v>20.564286303940001</v>
      </c>
      <c r="Y24" s="40">
        <f t="shared" si="11"/>
        <v>-0.98091993239355713</v>
      </c>
      <c r="AA24" s="36">
        <v>4.5999999999999996</v>
      </c>
      <c r="AB24" s="36">
        <f t="shared" si="12"/>
        <v>1.7391304347826087E-2</v>
      </c>
      <c r="AC24" s="36">
        <f t="shared" si="13"/>
        <v>264.5</v>
      </c>
      <c r="AD24" s="76">
        <f>KG!AG24</f>
        <v>15200</v>
      </c>
      <c r="AE24" s="31">
        <f t="shared" si="14"/>
        <v>69920</v>
      </c>
    </row>
    <row r="25" spans="1:31">
      <c r="A25" s="12">
        <f>KG!A25</f>
        <v>21</v>
      </c>
      <c r="B25" s="42">
        <f>KG!B25</f>
        <v>1101015</v>
      </c>
      <c r="C25" s="19">
        <f>KG!C25</f>
        <v>13579</v>
      </c>
      <c r="D25" s="13" t="str">
        <f>KG!D25</f>
        <v>Кофе MacCoffee 3 in 1 40*25*20 gr</v>
      </c>
      <c r="E25" s="14">
        <v>0</v>
      </c>
      <c r="F25" s="14">
        <f t="shared" si="3"/>
        <v>0</v>
      </c>
      <c r="G25" s="14">
        <v>0</v>
      </c>
      <c r="H25" s="14">
        <v>15</v>
      </c>
      <c r="I25" s="14">
        <f t="shared" si="4"/>
        <v>0.375</v>
      </c>
      <c r="J25" s="14">
        <v>5681</v>
      </c>
      <c r="K25" s="14">
        <v>1</v>
      </c>
      <c r="L25" s="14">
        <f t="shared" si="5"/>
        <v>2.5000000000000001E-2</v>
      </c>
      <c r="M25" s="14">
        <v>353.4</v>
      </c>
      <c r="N25" s="14">
        <v>0</v>
      </c>
      <c r="O25" s="14">
        <f t="shared" si="6"/>
        <v>0</v>
      </c>
      <c r="P25" s="14">
        <v>0</v>
      </c>
      <c r="Q25" s="16">
        <f t="shared" si="7"/>
        <v>16</v>
      </c>
      <c r="R25" s="16">
        <f t="shared" si="8"/>
        <v>0.4</v>
      </c>
      <c r="S25" s="17">
        <f t="shared" si="9"/>
        <v>6034.4</v>
      </c>
      <c r="U25" s="18">
        <f>KG!X25</f>
        <v>40</v>
      </c>
      <c r="W25" s="36">
        <v>21.96428630394</v>
      </c>
      <c r="X25" s="36">
        <f t="shared" si="10"/>
        <v>21.564286303940001</v>
      </c>
      <c r="Y25" s="40">
        <f t="shared" si="11"/>
        <v>-0.98178861837508247</v>
      </c>
      <c r="AA25" s="36">
        <v>54.35</v>
      </c>
      <c r="AB25" s="36">
        <f t="shared" si="12"/>
        <v>1.7391304347826087E-2</v>
      </c>
      <c r="AC25" s="36">
        <f t="shared" si="13"/>
        <v>3125.125</v>
      </c>
      <c r="AD25" s="76">
        <f>KG!AG25</f>
        <v>15200</v>
      </c>
      <c r="AE25" s="31">
        <f t="shared" si="14"/>
        <v>826120</v>
      </c>
    </row>
    <row r="26" spans="1:31">
      <c r="A26" s="12">
        <f>KG!A26</f>
        <v>22</v>
      </c>
      <c r="B26" s="42">
        <f>KG!B26</f>
        <v>0</v>
      </c>
      <c r="C26" s="19">
        <f>KG!C26</f>
        <v>40755</v>
      </c>
      <c r="D26" s="13" t="str">
        <f>KG!D26</f>
        <v>MacCoffee 3 in 1 40*25*20 gr OPP</v>
      </c>
      <c r="E26" s="14">
        <v>64</v>
      </c>
      <c r="F26" s="14">
        <f t="shared" si="3"/>
        <v>1.6</v>
      </c>
      <c r="G26" s="14">
        <v>24320</v>
      </c>
      <c r="H26" s="14">
        <v>804</v>
      </c>
      <c r="I26" s="14">
        <f t="shared" si="4"/>
        <v>20.100000000000001</v>
      </c>
      <c r="J26" s="14">
        <v>295377.59999999998</v>
      </c>
      <c r="K26" s="14">
        <v>1286</v>
      </c>
      <c r="L26" s="14">
        <f t="shared" si="5"/>
        <v>32.15</v>
      </c>
      <c r="M26" s="14">
        <v>454472.4</v>
      </c>
      <c r="N26" s="14">
        <v>23</v>
      </c>
      <c r="O26" s="14">
        <f t="shared" si="6"/>
        <v>0.57499999999999996</v>
      </c>
      <c r="P26" s="14">
        <v>8740</v>
      </c>
      <c r="Q26" s="16">
        <f t="shared" si="7"/>
        <v>2177</v>
      </c>
      <c r="R26" s="16">
        <f t="shared" si="8"/>
        <v>54.424999999999997</v>
      </c>
      <c r="S26" s="17">
        <f t="shared" si="9"/>
        <v>782910</v>
      </c>
      <c r="U26" s="18">
        <f>KG!X26</f>
        <v>40</v>
      </c>
      <c r="W26" s="36">
        <v>22.96428630394</v>
      </c>
      <c r="X26" s="36">
        <f t="shared" si="10"/>
        <v>-31.460713696059997</v>
      </c>
      <c r="Y26" s="40">
        <f t="shared" si="11"/>
        <v>1.3699843870463444</v>
      </c>
      <c r="AA26" s="36">
        <v>50.95</v>
      </c>
      <c r="AB26" s="36">
        <f t="shared" si="12"/>
        <v>2.366304347826087</v>
      </c>
      <c r="AC26" s="36">
        <f t="shared" si="13"/>
        <v>21.531465319246671</v>
      </c>
      <c r="AD26" s="76">
        <f>KG!AG26</f>
        <v>15201</v>
      </c>
      <c r="AE26" s="31">
        <f t="shared" si="14"/>
        <v>774490.95000000007</v>
      </c>
    </row>
    <row r="27" spans="1:31">
      <c r="A27" s="12">
        <f>KG!A27</f>
        <v>23</v>
      </c>
      <c r="B27" s="42">
        <f>KG!B27</f>
        <v>1102540</v>
      </c>
      <c r="C27" s="19">
        <f>KG!C27</f>
        <v>16168</v>
      </c>
      <c r="D27" s="13" t="str">
        <f>KG!D27</f>
        <v>Кофе MacCoffee 3in1 Gold Latte Stick 24*20*16gr</v>
      </c>
      <c r="E27" s="14">
        <v>9</v>
      </c>
      <c r="F27" s="14">
        <f t="shared" si="3"/>
        <v>0.375</v>
      </c>
      <c r="G27" s="14">
        <v>3024</v>
      </c>
      <c r="H27" s="14">
        <v>78</v>
      </c>
      <c r="I27" s="14">
        <f t="shared" si="4"/>
        <v>3.25</v>
      </c>
      <c r="J27" s="14">
        <v>25371.360000000001</v>
      </c>
      <c r="K27" s="14">
        <v>10</v>
      </c>
      <c r="L27" s="14">
        <f t="shared" si="5"/>
        <v>0.41666666666666669</v>
      </c>
      <c r="M27" s="14">
        <v>3138.24</v>
      </c>
      <c r="N27" s="14">
        <v>17</v>
      </c>
      <c r="O27" s="14">
        <f t="shared" si="6"/>
        <v>0.70833333333333337</v>
      </c>
      <c r="P27" s="14">
        <v>5691.84</v>
      </c>
      <c r="Q27" s="16">
        <f t="shared" si="7"/>
        <v>114</v>
      </c>
      <c r="R27" s="16">
        <f t="shared" si="8"/>
        <v>4.75</v>
      </c>
      <c r="S27" s="17">
        <f t="shared" si="9"/>
        <v>37225.440000000002</v>
      </c>
      <c r="U27" s="18">
        <f>KG!X27</f>
        <v>24</v>
      </c>
      <c r="W27" s="36">
        <v>23.96428630394</v>
      </c>
      <c r="X27" s="36">
        <f t="shared" si="10"/>
        <v>19.21428630394</v>
      </c>
      <c r="Y27" s="40">
        <f t="shared" si="11"/>
        <v>-0.80178838043597211</v>
      </c>
      <c r="AA27" s="36">
        <v>12.25</v>
      </c>
      <c r="AB27" s="36">
        <f t="shared" si="12"/>
        <v>0.20652173913043478</v>
      </c>
      <c r="AC27" s="36">
        <f t="shared" si="13"/>
        <v>59.315789473684212</v>
      </c>
      <c r="AD27" s="76">
        <f>KG!AG27</f>
        <v>8064</v>
      </c>
      <c r="AE27" s="31">
        <f t="shared" si="14"/>
        <v>98784</v>
      </c>
    </row>
    <row r="28" spans="1:31">
      <c r="A28" s="12">
        <f>KG!A28</f>
        <v>24</v>
      </c>
      <c r="B28" s="42">
        <f>KG!B28</f>
        <v>1104015</v>
      </c>
      <c r="C28" s="19">
        <f>KG!C28</f>
        <v>13586</v>
      </c>
      <c r="D28" s="13" t="str">
        <f>KG!D28</f>
        <v>Кофе MacCoffee 3 in 1 Hazelnut 50*10*18 gr</v>
      </c>
      <c r="E28" s="14">
        <v>0</v>
      </c>
      <c r="F28" s="14">
        <f t="shared" si="3"/>
        <v>0</v>
      </c>
      <c r="G28" s="14">
        <v>0</v>
      </c>
      <c r="H28" s="14">
        <v>17</v>
      </c>
      <c r="I28" s="14">
        <f t="shared" si="4"/>
        <v>0.34</v>
      </c>
      <c r="J28" s="14">
        <v>2489.7600000000002</v>
      </c>
      <c r="K28" s="14">
        <v>11</v>
      </c>
      <c r="L28" s="14">
        <f t="shared" si="5"/>
        <v>0.22</v>
      </c>
      <c r="M28" s="14">
        <v>1554.96</v>
      </c>
      <c r="N28" s="14">
        <v>3</v>
      </c>
      <c r="O28" s="14">
        <f t="shared" si="6"/>
        <v>0.06</v>
      </c>
      <c r="P28" s="14">
        <v>451.44</v>
      </c>
      <c r="Q28" s="16">
        <f t="shared" si="7"/>
        <v>31</v>
      </c>
      <c r="R28" s="16">
        <f t="shared" si="8"/>
        <v>0.62</v>
      </c>
      <c r="S28" s="17">
        <f t="shared" si="9"/>
        <v>4496.16</v>
      </c>
      <c r="U28" s="18">
        <f>KG!X28</f>
        <v>50</v>
      </c>
      <c r="W28" s="36">
        <v>24.96428630394</v>
      </c>
      <c r="X28" s="36">
        <f t="shared" si="10"/>
        <v>24.344286303939999</v>
      </c>
      <c r="Y28" s="40">
        <f t="shared" si="11"/>
        <v>-0.97516452133053177</v>
      </c>
      <c r="AA28" s="36">
        <v>8.9600000000000009</v>
      </c>
      <c r="AB28" s="36">
        <f t="shared" si="12"/>
        <v>2.6956521739130435E-2</v>
      </c>
      <c r="AC28" s="36">
        <f t="shared" si="13"/>
        <v>332.38709677419359</v>
      </c>
      <c r="AD28" s="76">
        <f>KG!AG28</f>
        <v>7600</v>
      </c>
      <c r="AE28" s="31">
        <f t="shared" si="14"/>
        <v>68096</v>
      </c>
    </row>
    <row r="29" spans="1:31">
      <c r="A29" s="12">
        <f>KG!A29</f>
        <v>25</v>
      </c>
      <c r="B29" s="42">
        <f>KG!B29</f>
        <v>0</v>
      </c>
      <c r="C29" s="19">
        <f>KG!C29</f>
        <v>41107</v>
      </c>
      <c r="D29" s="13" t="str">
        <f>KG!D29</f>
        <v>MacCoffee 3 in 1 Hazelnut 50*10*18 gr OPP</v>
      </c>
      <c r="E29" s="14">
        <v>0</v>
      </c>
      <c r="F29" s="14">
        <f t="shared" si="3"/>
        <v>0</v>
      </c>
      <c r="G29" s="14">
        <v>0</v>
      </c>
      <c r="H29" s="14">
        <v>1</v>
      </c>
      <c r="I29" s="14">
        <f t="shared" si="4"/>
        <v>0.02</v>
      </c>
      <c r="J29" s="14">
        <v>144.4</v>
      </c>
      <c r="K29" s="14">
        <v>1</v>
      </c>
      <c r="L29" s="14">
        <f t="shared" si="5"/>
        <v>0.02</v>
      </c>
      <c r="M29" s="14">
        <v>141.36000000000001</v>
      </c>
      <c r="N29" s="14">
        <v>0</v>
      </c>
      <c r="O29" s="14">
        <f t="shared" si="6"/>
        <v>0</v>
      </c>
      <c r="P29" s="14">
        <v>0</v>
      </c>
      <c r="Q29" s="16">
        <f t="shared" si="7"/>
        <v>2</v>
      </c>
      <c r="R29" s="16">
        <f t="shared" si="8"/>
        <v>0.04</v>
      </c>
      <c r="S29" s="17">
        <f t="shared" si="9"/>
        <v>285.76</v>
      </c>
      <c r="U29" s="18">
        <f>KG!X29</f>
        <v>50</v>
      </c>
      <c r="W29" s="36">
        <v>25.96428630394</v>
      </c>
      <c r="X29" s="36">
        <f t="shared" si="10"/>
        <v>25.924286303940001</v>
      </c>
      <c r="Y29" s="40">
        <f t="shared" si="11"/>
        <v>-0.99845942231834306</v>
      </c>
      <c r="AA29" s="36">
        <v>0.96</v>
      </c>
      <c r="AB29" s="36">
        <f t="shared" si="12"/>
        <v>1.7391304347826088E-3</v>
      </c>
      <c r="AC29" s="36">
        <f t="shared" si="13"/>
        <v>552</v>
      </c>
      <c r="AD29" s="76">
        <f>KG!AG29</f>
        <v>7600</v>
      </c>
      <c r="AE29" s="31">
        <f t="shared" si="14"/>
        <v>7296</v>
      </c>
    </row>
    <row r="30" spans="1:31">
      <c r="A30" s="12">
        <f>KG!A30</f>
        <v>26</v>
      </c>
      <c r="B30" s="42">
        <f>KG!B30</f>
        <v>1101090</v>
      </c>
      <c r="C30" s="19">
        <f>KG!C30</f>
        <v>13581</v>
      </c>
      <c r="D30" s="13" t="str">
        <f>KG!D30</f>
        <v>Кофе MacCoffee 3 in 1 Jar 6*160*20 gr</v>
      </c>
      <c r="E30" s="14">
        <v>0</v>
      </c>
      <c r="F30" s="14">
        <f t="shared" si="3"/>
        <v>0</v>
      </c>
      <c r="G30" s="14">
        <v>0</v>
      </c>
      <c r="H30" s="14">
        <v>91</v>
      </c>
      <c r="I30" s="14">
        <f t="shared" si="4"/>
        <v>15.166666666666666</v>
      </c>
      <c r="J30" s="14">
        <v>221495.04000000001</v>
      </c>
      <c r="K30" s="14">
        <v>54</v>
      </c>
      <c r="L30" s="14">
        <f t="shared" si="5"/>
        <v>9</v>
      </c>
      <c r="M30" s="14">
        <v>125349.12</v>
      </c>
      <c r="N30" s="14">
        <v>1</v>
      </c>
      <c r="O30" s="14">
        <f t="shared" si="6"/>
        <v>0.16666666666666666</v>
      </c>
      <c r="P30" s="14">
        <v>2421.12</v>
      </c>
      <c r="Q30" s="16">
        <f t="shared" si="7"/>
        <v>146</v>
      </c>
      <c r="R30" s="16">
        <f t="shared" si="8"/>
        <v>24.333333333333332</v>
      </c>
      <c r="S30" s="17">
        <f t="shared" si="9"/>
        <v>349265.28</v>
      </c>
      <c r="U30" s="18">
        <f>KG!X30</f>
        <v>6</v>
      </c>
      <c r="W30" s="36">
        <v>26.96428630394</v>
      </c>
      <c r="X30" s="36">
        <f t="shared" si="10"/>
        <v>2.6309529706066677</v>
      </c>
      <c r="Y30" s="40">
        <f t="shared" si="11"/>
        <v>-9.7571763663636624E-2</v>
      </c>
      <c r="AA30" s="36">
        <v>18.833333333333332</v>
      </c>
      <c r="AB30" s="36">
        <f t="shared" si="12"/>
        <v>1.0579710144927537</v>
      </c>
      <c r="AC30" s="36">
        <f t="shared" si="13"/>
        <v>17.801369863013697</v>
      </c>
      <c r="AD30" s="76">
        <f>KG!AG30</f>
        <v>14976</v>
      </c>
      <c r="AE30" s="31">
        <f t="shared" si="14"/>
        <v>282048</v>
      </c>
    </row>
    <row r="31" spans="1:31">
      <c r="A31" s="12">
        <f>KG!A31</f>
        <v>27</v>
      </c>
      <c r="B31" s="42">
        <f>KG!B31</f>
        <v>1102710</v>
      </c>
      <c r="C31" s="19">
        <f>KG!C31</f>
        <v>16633</v>
      </c>
      <c r="D31" s="13" t="str">
        <f>KG!D31</f>
        <v>Кофе MacCoffee Americano Crème 3 in 1 24*20*18 gr</v>
      </c>
      <c r="E31" s="14">
        <v>6</v>
      </c>
      <c r="F31" s="14">
        <f t="shared" si="3"/>
        <v>0.25</v>
      </c>
      <c r="G31" s="14">
        <v>2424</v>
      </c>
      <c r="H31" s="14">
        <v>109</v>
      </c>
      <c r="I31" s="14">
        <f t="shared" si="4"/>
        <v>4.541666666666667</v>
      </c>
      <c r="J31" s="14">
        <v>42290.720000000001</v>
      </c>
      <c r="K31" s="14">
        <v>10</v>
      </c>
      <c r="L31" s="14">
        <f t="shared" si="5"/>
        <v>0.41666666666666669</v>
      </c>
      <c r="M31" s="14">
        <v>3773.36</v>
      </c>
      <c r="N31" s="14">
        <v>8</v>
      </c>
      <c r="O31" s="14">
        <f t="shared" si="6"/>
        <v>0.33333333333333331</v>
      </c>
      <c r="P31" s="14">
        <v>3207.76</v>
      </c>
      <c r="Q31" s="16">
        <f t="shared" si="7"/>
        <v>133</v>
      </c>
      <c r="R31" s="16">
        <f t="shared" si="8"/>
        <v>5.541666666666667</v>
      </c>
      <c r="S31" s="17">
        <f t="shared" si="9"/>
        <v>51695.840000000004</v>
      </c>
      <c r="U31" s="18">
        <f>KG!X31</f>
        <v>24</v>
      </c>
      <c r="W31" s="36">
        <v>27.96428630394</v>
      </c>
      <c r="X31" s="36">
        <f t="shared" si="10"/>
        <v>22.422619637273332</v>
      </c>
      <c r="Y31" s="40">
        <f t="shared" si="11"/>
        <v>-0.80183057037697836</v>
      </c>
      <c r="AA31" s="36">
        <v>3.8333333333333335</v>
      </c>
      <c r="AB31" s="36">
        <f t="shared" si="12"/>
        <v>0.24094202898550726</v>
      </c>
      <c r="AC31" s="36">
        <f t="shared" si="13"/>
        <v>15.909774436090226</v>
      </c>
      <c r="AD31" s="76">
        <f>KG!AG31</f>
        <v>9696</v>
      </c>
      <c r="AE31" s="31">
        <f t="shared" si="14"/>
        <v>37168</v>
      </c>
    </row>
    <row r="32" spans="1:31">
      <c r="A32" s="12">
        <f>KG!A32</f>
        <v>28</v>
      </c>
      <c r="B32" s="42">
        <f>KG!B32</f>
        <v>1202210</v>
      </c>
      <c r="C32" s="19">
        <f>KG!C32</f>
        <v>16721</v>
      </c>
      <c r="D32" s="13" t="str">
        <f>KG!D32</f>
        <v>Кофе MacCoffee Arabica 12*40 gr Pouch</v>
      </c>
      <c r="E32" s="14">
        <v>0</v>
      </c>
      <c r="F32" s="14">
        <f t="shared" si="3"/>
        <v>0</v>
      </c>
      <c r="G32" s="14">
        <v>0</v>
      </c>
      <c r="H32" s="14">
        <v>62</v>
      </c>
      <c r="I32" s="14">
        <f t="shared" si="4"/>
        <v>5.166666666666667</v>
      </c>
      <c r="J32" s="14">
        <v>10060.6</v>
      </c>
      <c r="K32" s="14">
        <v>18</v>
      </c>
      <c r="L32" s="14">
        <f t="shared" si="5"/>
        <v>1.5</v>
      </c>
      <c r="M32" s="14">
        <v>2845.8</v>
      </c>
      <c r="N32" s="14">
        <v>0</v>
      </c>
      <c r="O32" s="14">
        <f t="shared" si="6"/>
        <v>0</v>
      </c>
      <c r="P32" s="14">
        <v>0</v>
      </c>
      <c r="Q32" s="16">
        <f t="shared" si="7"/>
        <v>80</v>
      </c>
      <c r="R32" s="16">
        <f t="shared" si="8"/>
        <v>6.666666666666667</v>
      </c>
      <c r="S32" s="17">
        <f t="shared" si="9"/>
        <v>12906.400000000001</v>
      </c>
      <c r="U32" s="18">
        <f>KG!X32</f>
        <v>12</v>
      </c>
      <c r="W32" s="36">
        <v>28.96428630394</v>
      </c>
      <c r="X32" s="36">
        <f t="shared" si="10"/>
        <v>22.297619637273332</v>
      </c>
      <c r="Y32" s="40">
        <f t="shared" si="11"/>
        <v>-0.76983148845066474</v>
      </c>
      <c r="AA32" s="36">
        <v>3.3333333333333335</v>
      </c>
      <c r="AB32" s="36">
        <f t="shared" si="12"/>
        <v>0.28985507246376813</v>
      </c>
      <c r="AC32" s="36">
        <f t="shared" si="13"/>
        <v>11.5</v>
      </c>
      <c r="AD32" s="76">
        <f>KG!AG32</f>
        <v>2040</v>
      </c>
      <c r="AE32" s="31">
        <f t="shared" si="14"/>
        <v>6800</v>
      </c>
    </row>
    <row r="33" spans="1:31">
      <c r="A33" s="12">
        <f>KG!A33</f>
        <v>29</v>
      </c>
      <c r="B33" s="42">
        <f>KG!B33</f>
        <v>1202215</v>
      </c>
      <c r="C33" s="19">
        <f>KG!C33</f>
        <v>16722</v>
      </c>
      <c r="D33" s="13" t="str">
        <f>KG!D33</f>
        <v>Кофе MacCoffee Arabica 12*75 gr Pouch</v>
      </c>
      <c r="E33" s="14">
        <v>0</v>
      </c>
      <c r="F33" s="14">
        <f t="shared" si="3"/>
        <v>0</v>
      </c>
      <c r="G33" s="14">
        <v>0</v>
      </c>
      <c r="H33" s="14">
        <v>45</v>
      </c>
      <c r="I33" s="14">
        <f t="shared" si="4"/>
        <v>3.75</v>
      </c>
      <c r="J33" s="14">
        <v>12285.84</v>
      </c>
      <c r="K33" s="14">
        <v>18</v>
      </c>
      <c r="L33" s="14">
        <f t="shared" si="5"/>
        <v>1.5</v>
      </c>
      <c r="M33" s="14">
        <v>4754.16</v>
      </c>
      <c r="N33" s="14">
        <v>0</v>
      </c>
      <c r="O33" s="14">
        <f t="shared" si="6"/>
        <v>0</v>
      </c>
      <c r="P33" s="14">
        <v>0</v>
      </c>
      <c r="Q33" s="16">
        <f t="shared" si="7"/>
        <v>63</v>
      </c>
      <c r="R33" s="16">
        <f t="shared" si="8"/>
        <v>5.25</v>
      </c>
      <c r="S33" s="17">
        <f t="shared" si="9"/>
        <v>17040</v>
      </c>
      <c r="U33" s="18">
        <f>KG!X33</f>
        <v>12</v>
      </c>
      <c r="W33" s="36">
        <v>29.96428630394</v>
      </c>
      <c r="X33" s="36">
        <f t="shared" si="10"/>
        <v>24.71428630394</v>
      </c>
      <c r="Y33" s="40">
        <f t="shared" si="11"/>
        <v>-0.82479142180303899</v>
      </c>
      <c r="AA33" s="36">
        <v>8.9166666666666661</v>
      </c>
      <c r="AB33" s="36">
        <f t="shared" si="12"/>
        <v>0.22826086956521738</v>
      </c>
      <c r="AC33" s="36">
        <f t="shared" si="13"/>
        <v>39.063492063492063</v>
      </c>
      <c r="AD33" s="76">
        <f>KG!AG33</f>
        <v>3408</v>
      </c>
      <c r="AE33" s="31">
        <f t="shared" si="14"/>
        <v>30387.999999999996</v>
      </c>
    </row>
    <row r="34" spans="1:31">
      <c r="A34" s="12">
        <f>KG!A34</f>
        <v>30</v>
      </c>
      <c r="B34" s="42">
        <f>KG!B34</f>
        <v>1201010</v>
      </c>
      <c r="C34" s="19">
        <f>KG!C34</f>
        <v>13604</v>
      </c>
      <c r="D34" s="13" t="str">
        <f>KG!D34</f>
        <v>Кофе MacCoffee Classic 24*50 gr</v>
      </c>
      <c r="E34" s="14">
        <v>5</v>
      </c>
      <c r="F34" s="14">
        <f t="shared" si="3"/>
        <v>0.20833333333333334</v>
      </c>
      <c r="G34" s="14">
        <v>480</v>
      </c>
      <c r="H34" s="14">
        <v>129</v>
      </c>
      <c r="I34" s="14">
        <f t="shared" si="4"/>
        <v>5.375</v>
      </c>
      <c r="J34" s="14">
        <v>11967.36</v>
      </c>
      <c r="K34" s="14">
        <v>74</v>
      </c>
      <c r="L34" s="14">
        <f t="shared" si="5"/>
        <v>3.0833333333333335</v>
      </c>
      <c r="M34" s="14">
        <v>6702.72</v>
      </c>
      <c r="N34" s="14">
        <v>0</v>
      </c>
      <c r="O34" s="14">
        <f t="shared" si="6"/>
        <v>0</v>
      </c>
      <c r="P34" s="14">
        <v>0</v>
      </c>
      <c r="Q34" s="16">
        <f t="shared" si="7"/>
        <v>208</v>
      </c>
      <c r="R34" s="16">
        <f t="shared" si="8"/>
        <v>8.6666666666666661</v>
      </c>
      <c r="S34" s="17">
        <f t="shared" si="9"/>
        <v>19150.080000000002</v>
      </c>
      <c r="U34" s="18">
        <f>KG!X34</f>
        <v>24</v>
      </c>
      <c r="W34" s="36">
        <v>30.96428630394</v>
      </c>
      <c r="X34" s="36">
        <f t="shared" si="10"/>
        <v>22.297619637273336</v>
      </c>
      <c r="Y34" s="40">
        <f t="shared" si="11"/>
        <v>-0.72010765623350115</v>
      </c>
      <c r="AA34" s="36">
        <v>9.0416666666666661</v>
      </c>
      <c r="AB34" s="36">
        <f t="shared" si="12"/>
        <v>0.3768115942028985</v>
      </c>
      <c r="AC34" s="36">
        <f t="shared" si="13"/>
        <v>23.99519230769231</v>
      </c>
      <c r="AD34" s="76">
        <f>KG!AG34</f>
        <v>2304</v>
      </c>
      <c r="AE34" s="31">
        <f t="shared" si="14"/>
        <v>20832</v>
      </c>
    </row>
    <row r="35" spans="1:31">
      <c r="A35" s="12">
        <f>KG!A35</f>
        <v>31</v>
      </c>
      <c r="B35" s="42">
        <f>KG!B35</f>
        <v>1201020</v>
      </c>
      <c r="C35" s="19">
        <f>KG!C35</f>
        <v>13605</v>
      </c>
      <c r="D35" s="13" t="str">
        <f>KG!D35</f>
        <v>Кофе MacCoffee Classic 24*100 gr</v>
      </c>
      <c r="E35" s="14">
        <v>15</v>
      </c>
      <c r="F35" s="14">
        <f t="shared" si="3"/>
        <v>0.625</v>
      </c>
      <c r="G35" s="14">
        <v>2505</v>
      </c>
      <c r="H35" s="14">
        <v>170</v>
      </c>
      <c r="I35" s="14">
        <f t="shared" si="4"/>
        <v>7.083333333333333</v>
      </c>
      <c r="J35" s="14">
        <v>27573.37</v>
      </c>
      <c r="K35" s="14">
        <v>74</v>
      </c>
      <c r="L35" s="14">
        <f t="shared" si="5"/>
        <v>3.0833333333333335</v>
      </c>
      <c r="M35" s="14">
        <v>11613.18</v>
      </c>
      <c r="N35" s="14">
        <v>0</v>
      </c>
      <c r="O35" s="14">
        <f t="shared" si="6"/>
        <v>0</v>
      </c>
      <c r="P35" s="14">
        <v>0</v>
      </c>
      <c r="Q35" s="16">
        <f t="shared" si="7"/>
        <v>259</v>
      </c>
      <c r="R35" s="16">
        <f t="shared" si="8"/>
        <v>10.791666666666666</v>
      </c>
      <c r="S35" s="17">
        <f t="shared" si="9"/>
        <v>41691.550000000003</v>
      </c>
      <c r="U35" s="18">
        <f>KG!X35</f>
        <v>24</v>
      </c>
      <c r="W35" s="36">
        <v>31.96428630394</v>
      </c>
      <c r="X35" s="36">
        <f t="shared" si="10"/>
        <v>21.172619637273336</v>
      </c>
      <c r="Y35" s="40">
        <f t="shared" si="11"/>
        <v>-0.66238361889104791</v>
      </c>
      <c r="AA35" s="36">
        <v>9.25</v>
      </c>
      <c r="AB35" s="36">
        <f t="shared" si="12"/>
        <v>0.46920289855072461</v>
      </c>
      <c r="AC35" s="36">
        <f t="shared" si="13"/>
        <v>19.714285714285715</v>
      </c>
      <c r="AD35" s="76">
        <f>KG!AG35</f>
        <v>4008</v>
      </c>
      <c r="AE35" s="31">
        <f t="shared" si="14"/>
        <v>37074</v>
      </c>
    </row>
    <row r="36" spans="1:31">
      <c r="A36" s="12">
        <f>KG!A36</f>
        <v>32</v>
      </c>
      <c r="B36" s="42">
        <f>KG!B36</f>
        <v>1103520</v>
      </c>
      <c r="C36" s="19">
        <f>KG!C36</f>
        <v>13692</v>
      </c>
      <c r="D36" s="13" t="str">
        <f>KG!D36</f>
        <v>Кофе MacCoffee Fes Aroma 3 in 1 20*50*18 gr</v>
      </c>
      <c r="E36" s="14">
        <v>0</v>
      </c>
      <c r="F36" s="14">
        <f t="shared" si="3"/>
        <v>0</v>
      </c>
      <c r="G36" s="14">
        <v>0</v>
      </c>
      <c r="H36" s="14">
        <v>10</v>
      </c>
      <c r="I36" s="14">
        <f t="shared" si="4"/>
        <v>0.5</v>
      </c>
      <c r="J36" s="14">
        <v>4257</v>
      </c>
      <c r="K36" s="14">
        <v>165</v>
      </c>
      <c r="L36" s="14">
        <f t="shared" si="5"/>
        <v>8.25</v>
      </c>
      <c r="M36" s="14">
        <v>69412.5</v>
      </c>
      <c r="N36" s="14">
        <v>0</v>
      </c>
      <c r="O36" s="14">
        <f t="shared" si="6"/>
        <v>0</v>
      </c>
      <c r="P36" s="14">
        <v>0</v>
      </c>
      <c r="Q36" s="16">
        <f t="shared" si="7"/>
        <v>175</v>
      </c>
      <c r="R36" s="16">
        <f t="shared" si="8"/>
        <v>8.75</v>
      </c>
      <c r="S36" s="17">
        <f t="shared" si="9"/>
        <v>73669.5</v>
      </c>
      <c r="U36" s="18">
        <f>KG!X36</f>
        <v>20</v>
      </c>
      <c r="W36" s="36">
        <v>32.96428630394</v>
      </c>
      <c r="X36" s="36">
        <f t="shared" si="10"/>
        <v>24.21428630394</v>
      </c>
      <c r="Y36" s="40">
        <f t="shared" si="11"/>
        <v>-0.73456121818253439</v>
      </c>
      <c r="AA36" s="36">
        <v>9.1</v>
      </c>
      <c r="AB36" s="36">
        <f t="shared" si="12"/>
        <v>0.38043478260869568</v>
      </c>
      <c r="AC36" s="36">
        <f t="shared" si="13"/>
        <v>23.919999999999998</v>
      </c>
      <c r="AD36" s="76">
        <f>KG!AG36</f>
        <v>9000</v>
      </c>
      <c r="AE36" s="31">
        <f t="shared" si="14"/>
        <v>81900</v>
      </c>
    </row>
    <row r="37" spans="1:31">
      <c r="A37" s="12">
        <f>KG!A37</f>
        <v>33</v>
      </c>
      <c r="B37" s="42">
        <f>KG!B37</f>
        <v>1202007</v>
      </c>
      <c r="C37" s="19">
        <f>KG!C37</f>
        <v>14101</v>
      </c>
      <c r="D37" s="13" t="str">
        <f>KG!D37</f>
        <v>Кофе MacCoffee Gold RU 12*75 gr Pouch</v>
      </c>
      <c r="E37" s="14">
        <v>5</v>
      </c>
      <c r="F37" s="14">
        <f t="shared" si="3"/>
        <v>0.41666666666666669</v>
      </c>
      <c r="G37" s="14">
        <v>1420</v>
      </c>
      <c r="H37" s="14">
        <v>37</v>
      </c>
      <c r="I37" s="14">
        <f t="shared" si="4"/>
        <v>3.0833333333333335</v>
      </c>
      <c r="J37" s="14">
        <v>10272.280000000001</v>
      </c>
      <c r="K37" s="14">
        <v>18</v>
      </c>
      <c r="L37" s="14">
        <f t="shared" si="5"/>
        <v>1.5</v>
      </c>
      <c r="M37" s="14">
        <v>4754.16</v>
      </c>
      <c r="N37" s="14">
        <v>0</v>
      </c>
      <c r="O37" s="14">
        <f t="shared" si="6"/>
        <v>0</v>
      </c>
      <c r="P37" s="14">
        <v>0</v>
      </c>
      <c r="Q37" s="16">
        <f t="shared" si="7"/>
        <v>60</v>
      </c>
      <c r="R37" s="16">
        <f t="shared" si="8"/>
        <v>5</v>
      </c>
      <c r="S37" s="17">
        <f t="shared" si="9"/>
        <v>16446.440000000002</v>
      </c>
      <c r="U37" s="18">
        <f>KG!X37</f>
        <v>12</v>
      </c>
      <c r="W37" s="36">
        <v>33.96428630394</v>
      </c>
      <c r="X37" s="36">
        <f t="shared" si="10"/>
        <v>28.96428630394</v>
      </c>
      <c r="Y37" s="40">
        <f t="shared" si="11"/>
        <v>-0.85278654303947565</v>
      </c>
      <c r="AA37" s="36">
        <v>10.333333333333334</v>
      </c>
      <c r="AB37" s="36">
        <f t="shared" si="12"/>
        <v>0.21739130434782608</v>
      </c>
      <c r="AC37" s="36">
        <f t="shared" si="13"/>
        <v>47.533333333333339</v>
      </c>
      <c r="AD37" s="76">
        <f>KG!AG37</f>
        <v>3408</v>
      </c>
      <c r="AE37" s="31">
        <f t="shared" si="14"/>
        <v>35216</v>
      </c>
    </row>
    <row r="38" spans="1:31">
      <c r="A38" s="12">
        <f>KG!A38</f>
        <v>34</v>
      </c>
      <c r="B38" s="42">
        <f>KG!B38</f>
        <v>1202003</v>
      </c>
      <c r="C38" s="19">
        <f>KG!C38</f>
        <v>14100</v>
      </c>
      <c r="D38" s="13" t="str">
        <f>KG!D38</f>
        <v>Кофе MacCoffee Gold RU 24*30 gr Pouch</v>
      </c>
      <c r="E38" s="14">
        <v>0</v>
      </c>
      <c r="F38" s="14">
        <f t="shared" si="3"/>
        <v>0</v>
      </c>
      <c r="G38" s="14">
        <v>0</v>
      </c>
      <c r="H38" s="14">
        <v>62</v>
      </c>
      <c r="I38" s="14">
        <f t="shared" si="4"/>
        <v>2.5833333333333335</v>
      </c>
      <c r="J38" s="14">
        <v>7578.09</v>
      </c>
      <c r="K38" s="14">
        <v>30</v>
      </c>
      <c r="L38" s="14">
        <f t="shared" si="5"/>
        <v>1.25</v>
      </c>
      <c r="M38" s="14">
        <v>3543.3</v>
      </c>
      <c r="N38" s="14">
        <v>0</v>
      </c>
      <c r="O38" s="14">
        <f t="shared" si="6"/>
        <v>0</v>
      </c>
      <c r="P38" s="14">
        <v>0</v>
      </c>
      <c r="Q38" s="16">
        <f t="shared" si="7"/>
        <v>92</v>
      </c>
      <c r="R38" s="16">
        <f t="shared" si="8"/>
        <v>3.8333333333333335</v>
      </c>
      <c r="S38" s="17">
        <f t="shared" si="9"/>
        <v>11121.39</v>
      </c>
      <c r="U38" s="18">
        <f>KG!X38</f>
        <v>24</v>
      </c>
      <c r="W38" s="36">
        <v>34.96428630394</v>
      </c>
      <c r="X38" s="36">
        <f t="shared" si="10"/>
        <v>31.130952970606668</v>
      </c>
      <c r="Y38" s="40">
        <f t="shared" si="11"/>
        <v>-0.89036431917955761</v>
      </c>
      <c r="AA38" s="36">
        <v>8.7083333333333339</v>
      </c>
      <c r="AB38" s="36">
        <f t="shared" si="12"/>
        <v>0.16666666666666669</v>
      </c>
      <c r="AC38" s="36">
        <f t="shared" si="13"/>
        <v>52.25</v>
      </c>
      <c r="AD38" s="76">
        <f>KG!AG38</f>
        <v>3048</v>
      </c>
      <c r="AE38" s="31">
        <f t="shared" si="14"/>
        <v>26543</v>
      </c>
    </row>
    <row r="39" spans="1:31">
      <c r="A39" s="12">
        <f>KG!A39</f>
        <v>35</v>
      </c>
      <c r="B39" s="42">
        <f>KG!B39</f>
        <v>1104010</v>
      </c>
      <c r="C39" s="19">
        <f>KG!C39</f>
        <v>13585</v>
      </c>
      <c r="D39" s="13" t="str">
        <f>KG!D39</f>
        <v>Кофе MacCoffee Ingrd 3 in 1 Caramel 50*10*18 gr</v>
      </c>
      <c r="E39" s="14">
        <v>35</v>
      </c>
      <c r="F39" s="14">
        <f t="shared" si="3"/>
        <v>0.7</v>
      </c>
      <c r="G39" s="14">
        <v>5320</v>
      </c>
      <c r="H39" s="14">
        <v>20</v>
      </c>
      <c r="I39" s="14">
        <f t="shared" si="4"/>
        <v>0.4</v>
      </c>
      <c r="J39" s="14">
        <v>2910.8</v>
      </c>
      <c r="K39" s="14">
        <v>14</v>
      </c>
      <c r="L39" s="14">
        <f t="shared" si="5"/>
        <v>0.28000000000000003</v>
      </c>
      <c r="M39" s="14">
        <v>1979.04</v>
      </c>
      <c r="N39" s="14">
        <v>6</v>
      </c>
      <c r="O39" s="14">
        <f t="shared" si="6"/>
        <v>0.12</v>
      </c>
      <c r="P39" s="14">
        <v>912</v>
      </c>
      <c r="Q39" s="16">
        <f t="shared" si="7"/>
        <v>75</v>
      </c>
      <c r="R39" s="16">
        <f t="shared" si="8"/>
        <v>1.5</v>
      </c>
      <c r="S39" s="17">
        <f t="shared" si="9"/>
        <v>11121.84</v>
      </c>
      <c r="U39" s="18">
        <f>KG!X39</f>
        <v>50</v>
      </c>
      <c r="W39" s="36">
        <v>35.96428630394</v>
      </c>
      <c r="X39" s="36">
        <f t="shared" si="10"/>
        <v>34.46428630394</v>
      </c>
      <c r="Y39" s="40">
        <f t="shared" si="11"/>
        <v>-0.95829195698968539</v>
      </c>
      <c r="AA39" s="36">
        <v>3.26</v>
      </c>
      <c r="AB39" s="36">
        <f t="shared" si="12"/>
        <v>6.5217391304347824E-2</v>
      </c>
      <c r="AC39" s="36">
        <f t="shared" si="13"/>
        <v>49.986666666666665</v>
      </c>
      <c r="AD39" s="76">
        <f>KG!AG39</f>
        <v>7600</v>
      </c>
      <c r="AE39" s="31">
        <f t="shared" si="14"/>
        <v>24776</v>
      </c>
    </row>
    <row r="40" spans="1:31">
      <c r="A40" s="12">
        <f>KG!A40</f>
        <v>36</v>
      </c>
      <c r="B40" s="42">
        <f>KG!B40</f>
        <v>0</v>
      </c>
      <c r="C40" s="19">
        <f>KG!C40</f>
        <v>41106</v>
      </c>
      <c r="D40" s="13" t="str">
        <f>KG!D40</f>
        <v>MacCoffee Ingrd 3 in 1 Caramel 50*10*18 gr OPP</v>
      </c>
      <c r="E40" s="14">
        <v>0</v>
      </c>
      <c r="F40" s="14">
        <f t="shared" si="3"/>
        <v>0</v>
      </c>
      <c r="G40" s="14">
        <v>0</v>
      </c>
      <c r="H40" s="14">
        <v>3</v>
      </c>
      <c r="I40" s="14">
        <f t="shared" si="4"/>
        <v>0.06</v>
      </c>
      <c r="J40" s="14">
        <v>448.4</v>
      </c>
      <c r="K40" s="14">
        <v>1</v>
      </c>
      <c r="L40" s="14">
        <f t="shared" si="5"/>
        <v>0.02</v>
      </c>
      <c r="M40" s="14">
        <v>141.36000000000001</v>
      </c>
      <c r="N40" s="14">
        <v>0</v>
      </c>
      <c r="O40" s="14">
        <f t="shared" si="6"/>
        <v>0</v>
      </c>
      <c r="P40" s="14">
        <v>0</v>
      </c>
      <c r="Q40" s="16">
        <f t="shared" si="7"/>
        <v>4</v>
      </c>
      <c r="R40" s="16">
        <f t="shared" si="8"/>
        <v>0.08</v>
      </c>
      <c r="S40" s="17">
        <f t="shared" si="9"/>
        <v>589.76</v>
      </c>
      <c r="U40" s="18">
        <f>KG!X40</f>
        <v>50</v>
      </c>
      <c r="W40" s="36">
        <v>36.96428630394</v>
      </c>
      <c r="X40" s="36">
        <f t="shared" si="10"/>
        <v>36.884286303940002</v>
      </c>
      <c r="Y40" s="40">
        <f t="shared" si="11"/>
        <v>-0.99783574882679471</v>
      </c>
      <c r="AA40" s="36">
        <v>4.92</v>
      </c>
      <c r="AB40" s="36">
        <f t="shared" si="12"/>
        <v>3.4782608695652175E-3</v>
      </c>
      <c r="AC40" s="36">
        <f t="shared" si="13"/>
        <v>1414.5</v>
      </c>
      <c r="AD40" s="76">
        <f>KG!AG40</f>
        <v>7600</v>
      </c>
      <c r="AE40" s="31">
        <f t="shared" si="14"/>
        <v>37392</v>
      </c>
    </row>
    <row r="41" spans="1:31">
      <c r="A41" s="12">
        <f>KG!A41</f>
        <v>37</v>
      </c>
      <c r="B41" s="42">
        <f>KG!B41</f>
        <v>1104501</v>
      </c>
      <c r="C41" s="19">
        <f>KG!C41</f>
        <v>20468</v>
      </c>
      <c r="D41" s="13" t="str">
        <f>KG!D41</f>
        <v>Кофе MacCoffee Latte al Caram 3in1 20*20*22gr</v>
      </c>
      <c r="E41" s="14">
        <v>8</v>
      </c>
      <c r="F41" s="14">
        <f t="shared" si="3"/>
        <v>0.4</v>
      </c>
      <c r="G41" s="14">
        <v>2800</v>
      </c>
      <c r="H41" s="14">
        <v>33</v>
      </c>
      <c r="I41" s="14">
        <f t="shared" si="4"/>
        <v>1.65</v>
      </c>
      <c r="J41" s="14">
        <v>10948</v>
      </c>
      <c r="K41" s="14">
        <v>5</v>
      </c>
      <c r="L41" s="14">
        <f t="shared" si="5"/>
        <v>0.25</v>
      </c>
      <c r="M41" s="14">
        <v>1627.5</v>
      </c>
      <c r="N41" s="14">
        <v>3</v>
      </c>
      <c r="O41" s="14">
        <f t="shared" si="6"/>
        <v>0.15</v>
      </c>
      <c r="P41" s="14">
        <v>1039.5</v>
      </c>
      <c r="Q41" s="16">
        <f t="shared" si="7"/>
        <v>49</v>
      </c>
      <c r="R41" s="16">
        <f t="shared" si="8"/>
        <v>2.4500000000000002</v>
      </c>
      <c r="S41" s="17">
        <f t="shared" si="9"/>
        <v>16415</v>
      </c>
      <c r="U41" s="18">
        <f>KG!X41</f>
        <v>20</v>
      </c>
      <c r="W41" s="36">
        <v>37.96428630394</v>
      </c>
      <c r="X41" s="36">
        <f t="shared" si="10"/>
        <v>35.514286303939997</v>
      </c>
      <c r="Y41" s="40">
        <f t="shared" si="11"/>
        <v>-0.93546566421964494</v>
      </c>
      <c r="AA41" s="36">
        <v>4.25</v>
      </c>
      <c r="AB41" s="36">
        <f t="shared" si="12"/>
        <v>0.10652173913043479</v>
      </c>
      <c r="AC41" s="36">
        <f t="shared" si="13"/>
        <v>39.897959183673464</v>
      </c>
      <c r="AD41" s="76">
        <f>KG!AG41</f>
        <v>7000</v>
      </c>
      <c r="AE41" s="31">
        <f t="shared" si="14"/>
        <v>29750</v>
      </c>
    </row>
    <row r="42" spans="1:31">
      <c r="A42" s="12">
        <f>KG!A42</f>
        <v>38</v>
      </c>
      <c r="B42" s="42">
        <f>KG!B42</f>
        <v>1103030</v>
      </c>
      <c r="C42" s="19">
        <f>KG!C42</f>
        <v>16822</v>
      </c>
      <c r="D42" s="13" t="str">
        <f>KG!D42</f>
        <v>Кофе MacCoffee Light 2 in 1 24*20*12 gr Pouch</v>
      </c>
      <c r="E42" s="14">
        <v>8</v>
      </c>
      <c r="F42" s="14">
        <f t="shared" si="3"/>
        <v>0.33333333333333331</v>
      </c>
      <c r="G42" s="14">
        <v>2272</v>
      </c>
      <c r="H42" s="14">
        <v>32</v>
      </c>
      <c r="I42" s="14">
        <f t="shared" si="4"/>
        <v>1.3333333333333333</v>
      </c>
      <c r="J42" s="14">
        <v>8681.8799999999992</v>
      </c>
      <c r="K42" s="14">
        <v>1</v>
      </c>
      <c r="L42" s="14">
        <f t="shared" si="5"/>
        <v>4.1666666666666664E-2</v>
      </c>
      <c r="M42" s="14">
        <v>264.12</v>
      </c>
      <c r="N42" s="14">
        <v>1</v>
      </c>
      <c r="O42" s="14">
        <f t="shared" si="6"/>
        <v>4.1666666666666664E-2</v>
      </c>
      <c r="P42" s="14">
        <v>284</v>
      </c>
      <c r="Q42" s="16">
        <f t="shared" si="7"/>
        <v>42</v>
      </c>
      <c r="R42" s="16">
        <f t="shared" si="8"/>
        <v>1.75</v>
      </c>
      <c r="S42" s="17">
        <f t="shared" si="9"/>
        <v>11502</v>
      </c>
      <c r="U42" s="18">
        <f>KG!X42</f>
        <v>24</v>
      </c>
      <c r="W42" s="36">
        <v>38.96428630394</v>
      </c>
      <c r="X42" s="36">
        <f t="shared" si="10"/>
        <v>37.21428630394</v>
      </c>
      <c r="Y42" s="40">
        <f t="shared" si="11"/>
        <v>-0.95508707675666982</v>
      </c>
      <c r="AA42" s="36">
        <v>6.625</v>
      </c>
      <c r="AB42" s="36">
        <f t="shared" si="12"/>
        <v>7.6086956521739135E-2</v>
      </c>
      <c r="AC42" s="36">
        <f t="shared" si="13"/>
        <v>87.071428571428569</v>
      </c>
      <c r="AD42" s="76">
        <f>KG!AG42</f>
        <v>6816</v>
      </c>
      <c r="AE42" s="31">
        <f t="shared" si="14"/>
        <v>45156</v>
      </c>
    </row>
    <row r="43" spans="1:31">
      <c r="A43" s="12">
        <f>KG!A43</f>
        <v>39</v>
      </c>
      <c r="B43" s="42">
        <f>KG!B43</f>
        <v>1102010</v>
      </c>
      <c r="C43" s="19">
        <f>KG!C43</f>
        <v>13582</v>
      </c>
      <c r="D43" s="13" t="str">
        <f>KG!D43</f>
        <v>Кофе MacCoffee Max Classic 3 in 1 20*20*16 gr</v>
      </c>
      <c r="E43" s="14">
        <v>1</v>
      </c>
      <c r="F43" s="14">
        <f t="shared" si="3"/>
        <v>0.05</v>
      </c>
      <c r="G43" s="14">
        <v>284</v>
      </c>
      <c r="H43" s="14">
        <v>27</v>
      </c>
      <c r="I43" s="14">
        <f t="shared" si="4"/>
        <v>1.35</v>
      </c>
      <c r="J43" s="14">
        <v>7398.2</v>
      </c>
      <c r="K43" s="14">
        <v>1</v>
      </c>
      <c r="L43" s="14">
        <f t="shared" si="5"/>
        <v>0.05</v>
      </c>
      <c r="M43" s="14">
        <v>264.12</v>
      </c>
      <c r="N43" s="14">
        <v>2</v>
      </c>
      <c r="O43" s="14">
        <f t="shared" si="6"/>
        <v>0.1</v>
      </c>
      <c r="P43" s="14">
        <v>568</v>
      </c>
      <c r="Q43" s="16">
        <f t="shared" si="7"/>
        <v>31</v>
      </c>
      <c r="R43" s="16">
        <f t="shared" si="8"/>
        <v>1.55</v>
      </c>
      <c r="S43" s="17">
        <f t="shared" si="9"/>
        <v>8514.32</v>
      </c>
      <c r="U43" s="18">
        <f>KG!X43</f>
        <v>20</v>
      </c>
      <c r="W43" s="36">
        <v>39.96428630394</v>
      </c>
      <c r="X43" s="36">
        <f t="shared" si="10"/>
        <v>38.414286303940003</v>
      </c>
      <c r="Y43" s="40">
        <f t="shared" si="11"/>
        <v>-0.96121537143909441</v>
      </c>
      <c r="AA43" s="36">
        <v>20.5</v>
      </c>
      <c r="AB43" s="36">
        <f t="shared" si="12"/>
        <v>6.7391304347826086E-2</v>
      </c>
      <c r="AC43" s="36">
        <f t="shared" si="13"/>
        <v>304.19354838709677</v>
      </c>
      <c r="AD43" s="76">
        <f>KG!AG43</f>
        <v>5680</v>
      </c>
      <c r="AE43" s="31">
        <f t="shared" si="14"/>
        <v>116440</v>
      </c>
    </row>
    <row r="44" spans="1:31">
      <c r="A44" s="12">
        <f>KG!A44</f>
        <v>40</v>
      </c>
      <c r="B44" s="42">
        <f>KG!B44</f>
        <v>1102020</v>
      </c>
      <c r="C44" s="19">
        <f>KG!C44</f>
        <v>13583</v>
      </c>
      <c r="D44" s="13" t="str">
        <f>KG!D44</f>
        <v>Кофе MacCoffee Max Strong 3 in 1 20*20*16 gr</v>
      </c>
      <c r="E44" s="14">
        <v>8</v>
      </c>
      <c r="F44" s="14">
        <f t="shared" si="3"/>
        <v>0.4</v>
      </c>
      <c r="G44" s="14">
        <v>2272</v>
      </c>
      <c r="H44" s="14">
        <v>52</v>
      </c>
      <c r="I44" s="14">
        <f t="shared" si="4"/>
        <v>2.6</v>
      </c>
      <c r="J44" s="14">
        <v>14222.72</v>
      </c>
      <c r="K44" s="14">
        <v>8</v>
      </c>
      <c r="L44" s="14">
        <f t="shared" si="5"/>
        <v>0.4</v>
      </c>
      <c r="M44" s="14">
        <v>2118.64</v>
      </c>
      <c r="N44" s="14">
        <v>3</v>
      </c>
      <c r="O44" s="14">
        <f t="shared" si="6"/>
        <v>0.15</v>
      </c>
      <c r="P44" s="14">
        <v>843.48</v>
      </c>
      <c r="Q44" s="16">
        <f t="shared" si="7"/>
        <v>71</v>
      </c>
      <c r="R44" s="16">
        <f t="shared" si="8"/>
        <v>3.55</v>
      </c>
      <c r="S44" s="17">
        <f t="shared" si="9"/>
        <v>19456.84</v>
      </c>
      <c r="U44" s="18">
        <f>KG!X44</f>
        <v>20</v>
      </c>
      <c r="W44" s="36">
        <v>40.96428630394</v>
      </c>
      <c r="X44" s="36">
        <f t="shared" si="10"/>
        <v>37.414286303940003</v>
      </c>
      <c r="Y44" s="40">
        <f t="shared" si="11"/>
        <v>-0.9133391468446368</v>
      </c>
      <c r="AA44" s="36">
        <v>9.1</v>
      </c>
      <c r="AB44" s="36">
        <f t="shared" si="12"/>
        <v>0.15434782608695652</v>
      </c>
      <c r="AC44" s="36">
        <f t="shared" si="13"/>
        <v>58.95774647887324</v>
      </c>
      <c r="AD44" s="76">
        <f>KG!AG44</f>
        <v>5680</v>
      </c>
      <c r="AE44" s="31">
        <f t="shared" si="14"/>
        <v>51688</v>
      </c>
    </row>
    <row r="45" spans="1:31">
      <c r="A45" s="12">
        <f>KG!A45</f>
        <v>41</v>
      </c>
      <c r="B45" s="42">
        <f>KG!B45</f>
        <v>1103010</v>
      </c>
      <c r="C45" s="19">
        <f>KG!C45</f>
        <v>13584</v>
      </c>
      <c r="D45" s="13" t="str">
        <f>KG!D45</f>
        <v>Кофе MacCoffee Strong 3 in 1 20*20*18 gr</v>
      </c>
      <c r="E45" s="14">
        <v>2</v>
      </c>
      <c r="F45" s="14">
        <f t="shared" si="3"/>
        <v>0.1</v>
      </c>
      <c r="G45" s="14">
        <v>608</v>
      </c>
      <c r="H45" s="14">
        <v>10</v>
      </c>
      <c r="I45" s="14">
        <f t="shared" si="4"/>
        <v>0.5</v>
      </c>
      <c r="J45" s="14">
        <v>2939.68</v>
      </c>
      <c r="K45" s="14">
        <v>3</v>
      </c>
      <c r="L45" s="14">
        <f t="shared" si="5"/>
        <v>0.15</v>
      </c>
      <c r="M45" s="14">
        <v>854.24</v>
      </c>
      <c r="N45" s="14">
        <v>1</v>
      </c>
      <c r="O45" s="14">
        <f t="shared" si="6"/>
        <v>0.05</v>
      </c>
      <c r="P45" s="14">
        <v>304</v>
      </c>
      <c r="Q45" s="16">
        <f t="shared" si="7"/>
        <v>16</v>
      </c>
      <c r="R45" s="16">
        <f t="shared" si="8"/>
        <v>0.8</v>
      </c>
      <c r="S45" s="17">
        <f t="shared" si="9"/>
        <v>4705.92</v>
      </c>
      <c r="U45" s="18">
        <f>KG!X45</f>
        <v>20</v>
      </c>
      <c r="W45" s="36">
        <v>41.96428630394</v>
      </c>
      <c r="X45" s="36">
        <f t="shared" si="10"/>
        <v>41.164286303940003</v>
      </c>
      <c r="Y45" s="40">
        <f t="shared" si="11"/>
        <v>-0.98093617048063819</v>
      </c>
      <c r="AA45" s="36">
        <v>15.1</v>
      </c>
      <c r="AB45" s="36">
        <f t="shared" si="12"/>
        <v>3.4782608695652174E-2</v>
      </c>
      <c r="AC45" s="36">
        <f t="shared" si="13"/>
        <v>434.125</v>
      </c>
      <c r="AD45" s="76">
        <f>KG!AG45</f>
        <v>6080</v>
      </c>
      <c r="AE45" s="31">
        <f t="shared" si="14"/>
        <v>91808</v>
      </c>
    </row>
    <row r="46" spans="1:31">
      <c r="A46" s="12">
        <f>KG!A46</f>
        <v>42</v>
      </c>
      <c r="B46" s="42">
        <f>KG!B46</f>
        <v>1101516</v>
      </c>
      <c r="C46" s="19">
        <f>KG!C46</f>
        <v>14540</v>
      </c>
      <c r="D46" s="13" t="str">
        <f>KG!D46</f>
        <v>Компл. 50 шт.МacCoffee Express 240 мл. (20*50 cup)</v>
      </c>
      <c r="E46" s="14">
        <v>0</v>
      </c>
      <c r="F46" s="14">
        <f t="shared" si="3"/>
        <v>0</v>
      </c>
      <c r="G46" s="14">
        <v>0</v>
      </c>
      <c r="H46" s="14">
        <v>0</v>
      </c>
      <c r="I46" s="14">
        <f t="shared" si="4"/>
        <v>0</v>
      </c>
      <c r="J46" s="14">
        <v>0</v>
      </c>
      <c r="K46" s="14">
        <v>0</v>
      </c>
      <c r="L46" s="14">
        <f t="shared" si="5"/>
        <v>0</v>
      </c>
      <c r="M46" s="14">
        <v>0</v>
      </c>
      <c r="N46" s="14">
        <v>0</v>
      </c>
      <c r="O46" s="14">
        <f t="shared" si="6"/>
        <v>0</v>
      </c>
      <c r="P46" s="14">
        <v>0</v>
      </c>
      <c r="Q46" s="16">
        <f t="shared" si="7"/>
        <v>0</v>
      </c>
      <c r="R46" s="16">
        <f t="shared" si="8"/>
        <v>0</v>
      </c>
      <c r="S46" s="17">
        <f t="shared" si="9"/>
        <v>0</v>
      </c>
      <c r="U46" s="18">
        <f>KG!X46</f>
        <v>20</v>
      </c>
      <c r="W46" s="36">
        <v>42.96428630394</v>
      </c>
      <c r="X46" s="36">
        <f t="shared" si="10"/>
        <v>42.96428630394</v>
      </c>
      <c r="Y46" s="40">
        <f t="shared" si="11"/>
        <v>-1</v>
      </c>
      <c r="AA46" s="36">
        <v>12.9</v>
      </c>
      <c r="AB46" s="36">
        <f t="shared" si="12"/>
        <v>0</v>
      </c>
      <c r="AC46" s="36">
        <f t="shared" si="13"/>
        <v>0</v>
      </c>
      <c r="AD46" s="76">
        <f>KG!AG46</f>
        <v>7620</v>
      </c>
      <c r="AE46" s="31">
        <f t="shared" si="14"/>
        <v>98298</v>
      </c>
    </row>
    <row r="47" spans="1:31">
      <c r="A47" s="12">
        <f>KG!A47</f>
        <v>43</v>
      </c>
      <c r="B47" s="42">
        <f>KG!B47</f>
        <v>1106015</v>
      </c>
      <c r="C47" s="19">
        <f>KG!C47</f>
        <v>13589</v>
      </c>
      <c r="D47" s="13" t="str">
        <f>KG!D47</f>
        <v>Чай MacTea 3 in 1 10*100*18 gr</v>
      </c>
      <c r="E47" s="14">
        <v>0</v>
      </c>
      <c r="F47" s="14">
        <f t="shared" si="3"/>
        <v>0</v>
      </c>
      <c r="G47" s="14">
        <v>0</v>
      </c>
      <c r="H47" s="14">
        <v>22</v>
      </c>
      <c r="I47" s="14">
        <f t="shared" si="4"/>
        <v>2.2000000000000002</v>
      </c>
      <c r="J47" s="14">
        <v>31996</v>
      </c>
      <c r="K47" s="14">
        <v>3</v>
      </c>
      <c r="L47" s="14">
        <f t="shared" si="5"/>
        <v>0.3</v>
      </c>
      <c r="M47" s="14">
        <v>4240.8</v>
      </c>
      <c r="N47" s="14">
        <v>1</v>
      </c>
      <c r="O47" s="14">
        <f t="shared" si="6"/>
        <v>0.1</v>
      </c>
      <c r="P47" s="14">
        <v>1520</v>
      </c>
      <c r="Q47" s="16">
        <f t="shared" si="7"/>
        <v>26</v>
      </c>
      <c r="R47" s="16">
        <f t="shared" si="8"/>
        <v>2.6</v>
      </c>
      <c r="S47" s="17">
        <f t="shared" si="9"/>
        <v>37756.800000000003</v>
      </c>
      <c r="U47" s="18">
        <f>KG!X47</f>
        <v>10</v>
      </c>
      <c r="W47" s="36">
        <v>43.96428630394</v>
      </c>
      <c r="X47" s="36">
        <f t="shared" si="10"/>
        <v>41.364286303939998</v>
      </c>
      <c r="Y47" s="40">
        <f t="shared" si="11"/>
        <v>-0.94086108933907586</v>
      </c>
      <c r="AA47" s="36">
        <v>4.8010000000000002</v>
      </c>
      <c r="AB47" s="36">
        <f t="shared" si="12"/>
        <v>0.11304347826086956</v>
      </c>
      <c r="AC47" s="36">
        <f t="shared" si="13"/>
        <v>42.470384615384617</v>
      </c>
      <c r="AD47" s="76">
        <f>KG!AG47</f>
        <v>15200</v>
      </c>
      <c r="AE47" s="31">
        <f t="shared" si="14"/>
        <v>72975.199999999997</v>
      </c>
    </row>
    <row r="48" spans="1:31">
      <c r="A48" s="12">
        <f>KG!A48</f>
        <v>44</v>
      </c>
      <c r="B48" s="42">
        <f>KG!B48</f>
        <v>1106010</v>
      </c>
      <c r="C48" s="19">
        <f>KG!C48</f>
        <v>13588</v>
      </c>
      <c r="D48" s="13" t="str">
        <f>KG!D48</f>
        <v>Чай MacTea 3 in 1 50*20*18 gr</v>
      </c>
      <c r="E48" s="14">
        <v>20</v>
      </c>
      <c r="F48" s="14">
        <f t="shared" si="3"/>
        <v>0.4</v>
      </c>
      <c r="G48" s="14">
        <v>6080</v>
      </c>
      <c r="H48" s="14">
        <v>147</v>
      </c>
      <c r="I48" s="14">
        <f t="shared" si="4"/>
        <v>2.94</v>
      </c>
      <c r="J48" s="14">
        <v>44073.919999999998</v>
      </c>
      <c r="K48" s="14">
        <v>175</v>
      </c>
      <c r="L48" s="14">
        <f t="shared" si="5"/>
        <v>3.5</v>
      </c>
      <c r="M48" s="14">
        <v>49476</v>
      </c>
      <c r="N48" s="14">
        <v>8</v>
      </c>
      <c r="O48" s="14">
        <f t="shared" si="6"/>
        <v>0.16</v>
      </c>
      <c r="P48" s="14">
        <v>2413.7600000000002</v>
      </c>
      <c r="Q48" s="16">
        <f t="shared" si="7"/>
        <v>350</v>
      </c>
      <c r="R48" s="16">
        <f t="shared" si="8"/>
        <v>7</v>
      </c>
      <c r="S48" s="17">
        <f t="shared" si="9"/>
        <v>102043.68</v>
      </c>
      <c r="U48" s="18">
        <f>KG!X48</f>
        <v>50</v>
      </c>
      <c r="W48" s="36">
        <v>44.96428630394</v>
      </c>
      <c r="X48" s="36">
        <f t="shared" si="10"/>
        <v>37.96428630394</v>
      </c>
      <c r="Y48" s="40">
        <f t="shared" si="11"/>
        <v>-0.84432089163646695</v>
      </c>
      <c r="AA48" s="36">
        <v>9.34</v>
      </c>
      <c r="AB48" s="36">
        <f t="shared" si="12"/>
        <v>0.30434782608695654</v>
      </c>
      <c r="AC48" s="36">
        <f t="shared" si="13"/>
        <v>30.688571428571425</v>
      </c>
      <c r="AD48" s="76">
        <f>KG!AG48</f>
        <v>15200</v>
      </c>
      <c r="AE48" s="31">
        <f t="shared" si="14"/>
        <v>141968</v>
      </c>
    </row>
    <row r="49" spans="1:31">
      <c r="A49" s="12">
        <f>KG!A49</f>
        <v>45</v>
      </c>
      <c r="B49" s="42">
        <f>KG!B49</f>
        <v>1106510</v>
      </c>
      <c r="C49" s="19">
        <f>KG!C49</f>
        <v>13694</v>
      </c>
      <c r="D49" s="13" t="str">
        <f>KG!D49</f>
        <v>Чай MacTea Blackcurrant 50*20* 16 gr-18 gr</v>
      </c>
      <c r="E49" s="14">
        <v>0</v>
      </c>
      <c r="F49" s="14">
        <f t="shared" si="3"/>
        <v>0</v>
      </c>
      <c r="G49" s="14">
        <v>0</v>
      </c>
      <c r="H49" s="14">
        <v>14</v>
      </c>
      <c r="I49" s="14">
        <f t="shared" si="4"/>
        <v>0.28000000000000003</v>
      </c>
      <c r="J49" s="14">
        <v>4076.64</v>
      </c>
      <c r="K49" s="14">
        <v>6</v>
      </c>
      <c r="L49" s="14">
        <f t="shared" si="5"/>
        <v>0.12</v>
      </c>
      <c r="M49" s="14">
        <v>1696.32</v>
      </c>
      <c r="N49" s="14">
        <v>0</v>
      </c>
      <c r="O49" s="14">
        <f t="shared" si="6"/>
        <v>0</v>
      </c>
      <c r="P49" s="14">
        <v>0</v>
      </c>
      <c r="Q49" s="16">
        <f t="shared" si="7"/>
        <v>20</v>
      </c>
      <c r="R49" s="16">
        <f t="shared" si="8"/>
        <v>0.4</v>
      </c>
      <c r="S49" s="17">
        <f t="shared" si="9"/>
        <v>5772.96</v>
      </c>
      <c r="U49" s="18">
        <f>KG!X49</f>
        <v>50</v>
      </c>
      <c r="W49" s="36">
        <v>45.96428630394</v>
      </c>
      <c r="X49" s="36">
        <f t="shared" si="10"/>
        <v>45.564286303940001</v>
      </c>
      <c r="Y49" s="40">
        <f t="shared" si="11"/>
        <v>-0.99129759140923046</v>
      </c>
      <c r="AA49" s="36">
        <v>3.2</v>
      </c>
      <c r="AB49" s="36">
        <f t="shared" si="12"/>
        <v>1.7391304347826087E-2</v>
      </c>
      <c r="AC49" s="36">
        <f t="shared" si="13"/>
        <v>184</v>
      </c>
      <c r="AD49" s="76">
        <f>KG!AG49</f>
        <v>15200</v>
      </c>
      <c r="AE49" s="31">
        <f t="shared" si="14"/>
        <v>48640</v>
      </c>
    </row>
    <row r="50" spans="1:31">
      <c r="A50" s="12">
        <f>KG!A50</f>
        <v>46</v>
      </c>
      <c r="B50" s="42">
        <f>KG!B50</f>
        <v>1106520</v>
      </c>
      <c r="C50" s="19">
        <f>KG!C50</f>
        <v>13590</v>
      </c>
      <c r="D50" s="13" t="str">
        <f>KG!D50</f>
        <v>Чай MacTea Lemon 50*20*1 16 gr-18 gr</v>
      </c>
      <c r="E50" s="14">
        <v>0</v>
      </c>
      <c r="F50" s="14">
        <f t="shared" si="3"/>
        <v>0</v>
      </c>
      <c r="G50" s="14">
        <v>0</v>
      </c>
      <c r="H50" s="14">
        <v>16</v>
      </c>
      <c r="I50" s="14">
        <f t="shared" si="4"/>
        <v>0.32</v>
      </c>
      <c r="J50" s="14">
        <v>4669.4399999999996</v>
      </c>
      <c r="K50" s="14">
        <v>6</v>
      </c>
      <c r="L50" s="14">
        <f t="shared" si="5"/>
        <v>0.12</v>
      </c>
      <c r="M50" s="14">
        <v>1696.32</v>
      </c>
      <c r="N50" s="14">
        <v>1</v>
      </c>
      <c r="O50" s="14">
        <f t="shared" si="6"/>
        <v>0.02</v>
      </c>
      <c r="P50" s="14">
        <v>294.88</v>
      </c>
      <c r="Q50" s="16">
        <f t="shared" si="7"/>
        <v>23</v>
      </c>
      <c r="R50" s="16">
        <f t="shared" si="8"/>
        <v>0.46</v>
      </c>
      <c r="S50" s="17">
        <f t="shared" si="9"/>
        <v>6660.6399999999994</v>
      </c>
      <c r="U50" s="18">
        <f>KG!X50</f>
        <v>50</v>
      </c>
      <c r="W50" s="36">
        <v>46.96428630394</v>
      </c>
      <c r="X50" s="36">
        <f t="shared" si="10"/>
        <v>46.504286303939999</v>
      </c>
      <c r="Y50" s="40">
        <f t="shared" si="11"/>
        <v>-0.99020532331689215</v>
      </c>
      <c r="AA50" s="36">
        <v>2.34</v>
      </c>
      <c r="AB50" s="36">
        <f t="shared" si="12"/>
        <v>0.02</v>
      </c>
      <c r="AC50" s="36">
        <f t="shared" si="13"/>
        <v>116.99999999999999</v>
      </c>
      <c r="AD50" s="76">
        <f>KG!AG50</f>
        <v>15200</v>
      </c>
      <c r="AE50" s="31">
        <f t="shared" si="14"/>
        <v>35568</v>
      </c>
    </row>
    <row r="51" spans="1:31">
      <c r="A51" s="12">
        <f>KG!A51</f>
        <v>47</v>
      </c>
      <c r="B51" s="42">
        <f>KG!B51</f>
        <v>1106530</v>
      </c>
      <c r="C51" s="19">
        <f>KG!C51</f>
        <v>13591</v>
      </c>
      <c r="D51" s="13" t="str">
        <f>KG!D51</f>
        <v>Чай MacTea Raspberry 50*20* 16 gr-18 gr</v>
      </c>
      <c r="E51" s="14">
        <v>1</v>
      </c>
      <c r="F51" s="14">
        <f t="shared" si="3"/>
        <v>0.02</v>
      </c>
      <c r="G51" s="14">
        <v>304</v>
      </c>
      <c r="H51" s="14">
        <v>17</v>
      </c>
      <c r="I51" s="14">
        <f t="shared" si="4"/>
        <v>0.34</v>
      </c>
      <c r="J51" s="14">
        <v>4976.4799999999996</v>
      </c>
      <c r="K51" s="14">
        <v>6</v>
      </c>
      <c r="L51" s="14">
        <f t="shared" si="5"/>
        <v>0.12</v>
      </c>
      <c r="M51" s="14">
        <v>1696.32</v>
      </c>
      <c r="N51" s="14">
        <v>0</v>
      </c>
      <c r="O51" s="14">
        <f t="shared" si="6"/>
        <v>0</v>
      </c>
      <c r="P51" s="14">
        <v>0</v>
      </c>
      <c r="Q51" s="16">
        <f t="shared" si="7"/>
        <v>24</v>
      </c>
      <c r="R51" s="16">
        <f t="shared" si="8"/>
        <v>0.48</v>
      </c>
      <c r="S51" s="17">
        <f t="shared" si="9"/>
        <v>6976.7999999999993</v>
      </c>
      <c r="U51" s="18">
        <f>KG!X51</f>
        <v>50</v>
      </c>
      <c r="W51" s="36">
        <v>47.96428630394</v>
      </c>
      <c r="X51" s="36">
        <f t="shared" si="10"/>
        <v>47.484286303940003</v>
      </c>
      <c r="Y51" s="40">
        <f t="shared" si="11"/>
        <v>-0.98999255410664644</v>
      </c>
      <c r="AA51" s="36">
        <v>5.04</v>
      </c>
      <c r="AB51" s="36">
        <f t="shared" si="12"/>
        <v>2.0869565217391303E-2</v>
      </c>
      <c r="AC51" s="36">
        <f t="shared" si="13"/>
        <v>241.50000000000003</v>
      </c>
      <c r="AD51" s="76">
        <f>KG!AG51</f>
        <v>15200</v>
      </c>
      <c r="AE51" s="31">
        <f t="shared" si="14"/>
        <v>76608</v>
      </c>
    </row>
    <row r="52" spans="1:31">
      <c r="A52" s="12">
        <f>KG!A52</f>
        <v>48</v>
      </c>
      <c r="B52" s="42">
        <f>KG!B52</f>
        <v>1202085</v>
      </c>
      <c r="C52" s="19">
        <f>KG!C52</f>
        <v>28578</v>
      </c>
      <c r="D52" s="13" t="str">
        <f>KG!D52</f>
        <v>MacCoffee Gold 12*90 gr Jar RU</v>
      </c>
      <c r="E52" s="14">
        <v>0</v>
      </c>
      <c r="F52" s="14">
        <f t="shared" si="3"/>
        <v>0</v>
      </c>
      <c r="G52" s="14">
        <v>0</v>
      </c>
      <c r="H52" s="14">
        <v>79</v>
      </c>
      <c r="I52" s="14">
        <f t="shared" si="4"/>
        <v>6.583333333333333</v>
      </c>
      <c r="J52" s="14">
        <v>28010.1</v>
      </c>
      <c r="K52" s="14">
        <v>42</v>
      </c>
      <c r="L52" s="14">
        <f t="shared" si="5"/>
        <v>3.5</v>
      </c>
      <c r="M52" s="14">
        <v>14432.1</v>
      </c>
      <c r="N52" s="14">
        <v>0</v>
      </c>
      <c r="O52" s="14">
        <f t="shared" si="6"/>
        <v>0</v>
      </c>
      <c r="P52" s="14">
        <v>0</v>
      </c>
      <c r="Q52" s="16">
        <f t="shared" si="7"/>
        <v>121</v>
      </c>
      <c r="R52" s="16">
        <f t="shared" si="8"/>
        <v>10.083333333333334</v>
      </c>
      <c r="S52" s="17">
        <f t="shared" si="9"/>
        <v>42442.2</v>
      </c>
      <c r="U52" s="18">
        <f>KG!X52</f>
        <v>12</v>
      </c>
      <c r="W52" s="36">
        <v>48.96428630394</v>
      </c>
      <c r="X52" s="36">
        <f t="shared" si="10"/>
        <v>38.880952970606664</v>
      </c>
      <c r="Y52" s="40">
        <f t="shared" si="11"/>
        <v>-0.79406759304644536</v>
      </c>
      <c r="AA52" s="36">
        <v>6.25</v>
      </c>
      <c r="AB52" s="36">
        <f t="shared" si="12"/>
        <v>0.43840579710144928</v>
      </c>
      <c r="AC52" s="36">
        <f t="shared" si="13"/>
        <v>14.256198347107437</v>
      </c>
      <c r="AD52" s="76">
        <f>KG!AG52</f>
        <v>4380</v>
      </c>
      <c r="AE52" s="31">
        <f t="shared" si="14"/>
        <v>27375</v>
      </c>
    </row>
    <row r="53" spans="1:31">
      <c r="A53" s="12">
        <f>KG!A53</f>
        <v>49</v>
      </c>
      <c r="B53" s="42">
        <f>KG!B53</f>
        <v>1202235</v>
      </c>
      <c r="C53" s="19">
        <f>KG!C53</f>
        <v>28579</v>
      </c>
      <c r="D53" s="13" t="str">
        <f>KG!D53</f>
        <v>MacCoffee Arabica 12*90 gr Jar RU</v>
      </c>
      <c r="E53" s="14">
        <v>4</v>
      </c>
      <c r="F53" s="14">
        <f t="shared" si="3"/>
        <v>0.33333333333333331</v>
      </c>
      <c r="G53" s="14">
        <v>1460</v>
      </c>
      <c r="H53" s="14">
        <v>86</v>
      </c>
      <c r="I53" s="14">
        <f t="shared" si="4"/>
        <v>7.166666666666667</v>
      </c>
      <c r="J53" s="14">
        <v>30528.6</v>
      </c>
      <c r="K53" s="14">
        <v>36</v>
      </c>
      <c r="L53" s="14">
        <f t="shared" si="5"/>
        <v>3</v>
      </c>
      <c r="M53" s="14">
        <v>12351.6</v>
      </c>
      <c r="N53" s="14">
        <v>0</v>
      </c>
      <c r="O53" s="14">
        <f t="shared" si="6"/>
        <v>0</v>
      </c>
      <c r="P53" s="14">
        <v>0</v>
      </c>
      <c r="Q53" s="16">
        <f t="shared" si="7"/>
        <v>126</v>
      </c>
      <c r="R53" s="16">
        <f t="shared" si="8"/>
        <v>10.5</v>
      </c>
      <c r="S53" s="17">
        <f t="shared" si="9"/>
        <v>44340.2</v>
      </c>
      <c r="U53" s="18">
        <f>KG!X53</f>
        <v>12</v>
      </c>
      <c r="W53" s="36">
        <v>49.96428630394</v>
      </c>
      <c r="X53" s="36">
        <f t="shared" si="10"/>
        <v>39.46428630394</v>
      </c>
      <c r="Y53" s="40">
        <f t="shared" si="11"/>
        <v>-0.78984989526064719</v>
      </c>
      <c r="AA53" s="36">
        <v>6</v>
      </c>
      <c r="AB53" s="36">
        <f t="shared" si="12"/>
        <v>0.45652173913043476</v>
      </c>
      <c r="AC53" s="36">
        <f t="shared" si="13"/>
        <v>13.142857142857144</v>
      </c>
      <c r="AD53" s="76">
        <f>KG!AG53</f>
        <v>4380</v>
      </c>
      <c r="AE53" s="31">
        <f t="shared" si="14"/>
        <v>26280</v>
      </c>
    </row>
    <row r="54" spans="1:31">
      <c r="A54" s="12">
        <f>KG!A54</f>
        <v>50</v>
      </c>
      <c r="B54" s="42">
        <f>KG!B54</f>
        <v>1202090</v>
      </c>
      <c r="C54" s="19">
        <f>KG!C54</f>
        <v>33100</v>
      </c>
      <c r="D54" s="13" t="str">
        <f>KG!D54</f>
        <v>MacCoffee Gold Stick 12*30*1,8 gr</v>
      </c>
      <c r="E54" s="14">
        <v>2</v>
      </c>
      <c r="F54" s="14">
        <f t="shared" si="3"/>
        <v>0.16666666666666666</v>
      </c>
      <c r="G54" s="14">
        <v>750</v>
      </c>
      <c r="H54" s="14">
        <v>13</v>
      </c>
      <c r="I54" s="14">
        <f t="shared" si="4"/>
        <v>1.0833333333333333</v>
      </c>
      <c r="J54" s="14">
        <v>4657.5</v>
      </c>
      <c r="K54" s="14">
        <v>2</v>
      </c>
      <c r="L54" s="14">
        <f t="shared" si="5"/>
        <v>0.16666666666666666</v>
      </c>
      <c r="M54" s="14">
        <v>697.5</v>
      </c>
      <c r="N54" s="14">
        <v>2</v>
      </c>
      <c r="O54" s="14">
        <f t="shared" si="6"/>
        <v>0.16666666666666666</v>
      </c>
      <c r="P54" s="14">
        <v>750</v>
      </c>
      <c r="Q54" s="16">
        <f t="shared" si="7"/>
        <v>19</v>
      </c>
      <c r="R54" s="16">
        <f t="shared" si="8"/>
        <v>1.5833333333333333</v>
      </c>
      <c r="S54" s="17">
        <f t="shared" si="9"/>
        <v>6855</v>
      </c>
      <c r="U54" s="18">
        <f>KG!X54</f>
        <v>12</v>
      </c>
      <c r="W54" s="36">
        <v>50.96428630394</v>
      </c>
      <c r="X54" s="36">
        <f t="shared" si="10"/>
        <v>49.380952970606664</v>
      </c>
      <c r="Y54" s="40">
        <f t="shared" si="11"/>
        <v>-0.96893249276776539</v>
      </c>
      <c r="AA54" s="36">
        <v>4.75</v>
      </c>
      <c r="AB54" s="36">
        <f t="shared" si="12"/>
        <v>6.8840579710144928E-2</v>
      </c>
      <c r="AC54" s="36">
        <f t="shared" si="13"/>
        <v>69</v>
      </c>
      <c r="AD54" s="76">
        <f>KG!AG54</f>
        <v>4500</v>
      </c>
      <c r="AE54" s="31">
        <f t="shared" si="14"/>
        <v>21375</v>
      </c>
    </row>
    <row r="55" spans="1:31">
      <c r="A55" s="12">
        <f>KG!A55</f>
        <v>51</v>
      </c>
      <c r="B55" s="42">
        <f>KG!B55</f>
        <v>1103760</v>
      </c>
      <c r="C55" s="19">
        <f>KG!C55</f>
        <v>34535</v>
      </c>
      <c r="D55" s="13" t="str">
        <f>KG!D55</f>
        <v>MacCoffee Di Torino Salted Caramel 20*20*25,5 gr</v>
      </c>
      <c r="E55" s="14">
        <v>5</v>
      </c>
      <c r="F55" s="14">
        <f t="shared" si="3"/>
        <v>0.25</v>
      </c>
      <c r="G55" s="14">
        <v>2170</v>
      </c>
      <c r="H55" s="14">
        <v>57</v>
      </c>
      <c r="I55" s="14">
        <f t="shared" si="4"/>
        <v>2.85</v>
      </c>
      <c r="J55" s="14">
        <v>23761.5</v>
      </c>
      <c r="K55" s="14">
        <v>41</v>
      </c>
      <c r="L55" s="14">
        <f t="shared" si="5"/>
        <v>2.0499999999999998</v>
      </c>
      <c r="M55" s="14">
        <v>16548.419999999998</v>
      </c>
      <c r="N55" s="14">
        <v>4</v>
      </c>
      <c r="O55" s="14">
        <f t="shared" si="6"/>
        <v>0.2</v>
      </c>
      <c r="P55" s="14">
        <v>1736</v>
      </c>
      <c r="Q55" s="16">
        <f t="shared" si="7"/>
        <v>107</v>
      </c>
      <c r="R55" s="16">
        <f t="shared" si="8"/>
        <v>5.35</v>
      </c>
      <c r="S55" s="17">
        <f t="shared" si="9"/>
        <v>44215.92</v>
      </c>
      <c r="U55" s="18">
        <f>KG!X55</f>
        <v>20</v>
      </c>
      <c r="W55" s="36">
        <v>51.96428630394</v>
      </c>
      <c r="X55" s="36">
        <f t="shared" si="10"/>
        <v>46.614286303939998</v>
      </c>
      <c r="Y55" s="40">
        <f t="shared" si="11"/>
        <v>-0.89704467470778382</v>
      </c>
      <c r="AA55" s="36">
        <v>15.2</v>
      </c>
      <c r="AB55" s="36">
        <f t="shared" si="12"/>
        <v>0.2326086956521739</v>
      </c>
      <c r="AC55" s="36">
        <f t="shared" si="13"/>
        <v>65.345794392523359</v>
      </c>
      <c r="AD55" s="76">
        <f>KG!AG55</f>
        <v>8680</v>
      </c>
      <c r="AE55" s="31">
        <f t="shared" si="14"/>
        <v>131936</v>
      </c>
    </row>
    <row r="56" spans="1:31">
      <c r="A56" s="12">
        <f>KG!A56</f>
        <v>52</v>
      </c>
      <c r="B56" s="42">
        <f>KG!B56</f>
        <v>1101520</v>
      </c>
      <c r="C56" s="19">
        <f>KG!C56</f>
        <v>13686</v>
      </c>
      <c r="D56" s="13" t="str">
        <f>KG!D56</f>
        <v>MacCoffee Milk Coffee Drink Original 24*240 ml</v>
      </c>
      <c r="E56" s="14">
        <v>0</v>
      </c>
      <c r="F56" s="14">
        <f t="shared" si="3"/>
        <v>0</v>
      </c>
      <c r="G56" s="14">
        <v>0</v>
      </c>
      <c r="H56" s="14">
        <v>0</v>
      </c>
      <c r="I56" s="14">
        <f t="shared" si="4"/>
        <v>0</v>
      </c>
      <c r="J56" s="14">
        <v>0</v>
      </c>
      <c r="K56" s="14">
        <v>0</v>
      </c>
      <c r="L56" s="14">
        <f t="shared" si="5"/>
        <v>0</v>
      </c>
      <c r="M56" s="14">
        <v>0</v>
      </c>
      <c r="N56" s="14">
        <v>0</v>
      </c>
      <c r="O56" s="14">
        <f t="shared" si="6"/>
        <v>0</v>
      </c>
      <c r="P56" s="14">
        <v>0</v>
      </c>
      <c r="Q56" s="16">
        <f t="shared" si="7"/>
        <v>0</v>
      </c>
      <c r="R56" s="16">
        <f t="shared" si="8"/>
        <v>0</v>
      </c>
      <c r="S56" s="17">
        <f t="shared" si="9"/>
        <v>0</v>
      </c>
      <c r="U56" s="18">
        <f>KG!X56</f>
        <v>24</v>
      </c>
      <c r="W56" s="36">
        <v>52.96428630394</v>
      </c>
      <c r="X56" s="36">
        <f t="shared" si="10"/>
        <v>52.96428630394</v>
      </c>
      <c r="Y56" s="40">
        <f t="shared" si="11"/>
        <v>-1</v>
      </c>
      <c r="AA56" s="36">
        <v>0</v>
      </c>
      <c r="AB56" s="36">
        <f t="shared" si="12"/>
        <v>0</v>
      </c>
      <c r="AC56" s="36">
        <f t="shared" si="13"/>
        <v>0</v>
      </c>
      <c r="AD56" s="76">
        <f>KG!AG56</f>
        <v>2856</v>
      </c>
      <c r="AE56" s="31">
        <f t="shared" si="14"/>
        <v>0</v>
      </c>
    </row>
    <row r="57" spans="1:31">
      <c r="A57" s="12">
        <f>KG!A57</f>
        <v>53</v>
      </c>
      <c r="B57" s="42" t="str">
        <f>KG!B57</f>
        <v xml:space="preserve">12024001   </v>
      </c>
      <c r="C57" s="19">
        <f>KG!C57</f>
        <v>39257</v>
      </c>
      <c r="D57" s="13" t="str">
        <f>KG!D57</f>
        <v>MacCoffee DiTorino Espresso 10*70 gr Pouch</v>
      </c>
      <c r="E57" s="14">
        <v>0</v>
      </c>
      <c r="F57" s="14">
        <f t="shared" si="3"/>
        <v>0</v>
      </c>
      <c r="G57" s="14">
        <v>0</v>
      </c>
      <c r="H57" s="14">
        <v>15</v>
      </c>
      <c r="I57" s="14">
        <f t="shared" si="4"/>
        <v>1.5</v>
      </c>
      <c r="J57" s="14">
        <v>4137.88</v>
      </c>
      <c r="K57" s="14">
        <v>13</v>
      </c>
      <c r="L57" s="14">
        <f t="shared" si="5"/>
        <v>1.3</v>
      </c>
      <c r="M57" s="14">
        <v>3433.56</v>
      </c>
      <c r="N57" s="14">
        <v>0</v>
      </c>
      <c r="O57" s="14">
        <f t="shared" si="6"/>
        <v>0</v>
      </c>
      <c r="P57" s="14">
        <v>0</v>
      </c>
      <c r="Q57" s="16">
        <f t="shared" si="7"/>
        <v>28</v>
      </c>
      <c r="R57" s="16">
        <f t="shared" si="8"/>
        <v>2.8</v>
      </c>
      <c r="S57" s="17">
        <f t="shared" si="9"/>
        <v>7571.4400000000005</v>
      </c>
      <c r="U57" s="18">
        <f>KG!X57</f>
        <v>10</v>
      </c>
      <c r="W57" s="36">
        <v>53.96428630394</v>
      </c>
      <c r="X57" s="36">
        <f t="shared" si="10"/>
        <v>51.164286303940003</v>
      </c>
      <c r="Y57" s="40">
        <f t="shared" si="11"/>
        <v>-0.94811383246635161</v>
      </c>
      <c r="AA57" s="36">
        <v>13.5</v>
      </c>
      <c r="AB57" s="36">
        <f t="shared" si="12"/>
        <v>0.1217391304347826</v>
      </c>
      <c r="AC57" s="36">
        <f t="shared" si="13"/>
        <v>110.89285714285715</v>
      </c>
      <c r="AD57" s="76">
        <f>KG!AG57</f>
        <v>2840</v>
      </c>
      <c r="AE57" s="31">
        <f t="shared" si="14"/>
        <v>38340</v>
      </c>
    </row>
    <row r="58" spans="1:31">
      <c r="A58" s="12">
        <f>KG!A58</f>
        <v>54</v>
      </c>
      <c r="B58" s="42">
        <f>KG!B58</f>
        <v>12024002</v>
      </c>
      <c r="C58" s="19">
        <f>KG!C58</f>
        <v>39258</v>
      </c>
      <c r="D58" s="13" t="str">
        <f>KG!D58</f>
        <v>MacCoffee DiTorino Espresso 6*90 gr Jar</v>
      </c>
      <c r="E58" s="14">
        <v>0</v>
      </c>
      <c r="F58" s="14">
        <f t="shared" si="3"/>
        <v>0</v>
      </c>
      <c r="G58" s="14">
        <v>0</v>
      </c>
      <c r="H58" s="14">
        <v>20</v>
      </c>
      <c r="I58" s="14">
        <f t="shared" si="4"/>
        <v>3.3333333333333335</v>
      </c>
      <c r="J58" s="14">
        <v>7227</v>
      </c>
      <c r="K58" s="14">
        <v>6</v>
      </c>
      <c r="L58" s="14">
        <f t="shared" si="5"/>
        <v>1</v>
      </c>
      <c r="M58" s="14">
        <v>2036.7</v>
      </c>
      <c r="N58" s="14">
        <v>0</v>
      </c>
      <c r="O58" s="14">
        <f t="shared" si="6"/>
        <v>0</v>
      </c>
      <c r="P58" s="14">
        <v>0</v>
      </c>
      <c r="Q58" s="16">
        <f t="shared" si="7"/>
        <v>26</v>
      </c>
      <c r="R58" s="16">
        <f t="shared" si="8"/>
        <v>4.333333333333333</v>
      </c>
      <c r="S58" s="17">
        <f t="shared" si="9"/>
        <v>9263.7000000000007</v>
      </c>
      <c r="U58" s="18">
        <f>KG!X58</f>
        <v>6</v>
      </c>
      <c r="W58" s="36">
        <v>54.96428630394</v>
      </c>
      <c r="X58" s="36">
        <f t="shared" si="10"/>
        <v>50.630952970606664</v>
      </c>
      <c r="Y58" s="40">
        <f t="shared" si="11"/>
        <v>-0.92116092785466208</v>
      </c>
      <c r="AA58" s="36">
        <v>5.666666666666667</v>
      </c>
      <c r="AB58" s="36">
        <f t="shared" si="12"/>
        <v>0.18840579710144925</v>
      </c>
      <c r="AC58" s="36">
        <f t="shared" si="13"/>
        <v>30.076923076923084</v>
      </c>
      <c r="AD58" s="76">
        <f>KG!AG58</f>
        <v>2190</v>
      </c>
      <c r="AE58" s="31">
        <f t="shared" si="14"/>
        <v>12410</v>
      </c>
    </row>
    <row r="59" spans="1:31">
      <c r="A59" s="135" t="s">
        <v>15</v>
      </c>
      <c r="B59" s="126"/>
      <c r="C59" s="126"/>
      <c r="D59" s="126"/>
      <c r="E59" s="21">
        <f>SUM(E5:E58)</f>
        <v>301</v>
      </c>
      <c r="F59" s="21">
        <f t="shared" ref="F59:S59" si="15">SUM(F5:F58)</f>
        <v>12.740238095238096</v>
      </c>
      <c r="G59" s="21">
        <f t="shared" si="15"/>
        <v>87849</v>
      </c>
      <c r="H59" s="21">
        <f t="shared" si="15"/>
        <v>2967</v>
      </c>
      <c r="I59" s="21">
        <f t="shared" si="15"/>
        <v>154.41071428571428</v>
      </c>
      <c r="J59" s="21">
        <f t="shared" si="15"/>
        <v>1058558.0199999998</v>
      </c>
      <c r="K59" s="21">
        <f t="shared" si="15"/>
        <v>2587</v>
      </c>
      <c r="L59" s="21">
        <f t="shared" si="15"/>
        <v>106.44000000000001</v>
      </c>
      <c r="M59" s="21">
        <f t="shared" si="15"/>
        <v>938339.76</v>
      </c>
      <c r="N59" s="21">
        <f t="shared" si="15"/>
        <v>97</v>
      </c>
      <c r="O59" s="21">
        <f t="shared" si="15"/>
        <v>3.8016666666666667</v>
      </c>
      <c r="P59" s="21">
        <f t="shared" si="15"/>
        <v>36163.159999999996</v>
      </c>
      <c r="Q59" s="21">
        <f t="shared" si="15"/>
        <v>5952</v>
      </c>
      <c r="R59" s="21">
        <f t="shared" si="15"/>
        <v>277.39261904761906</v>
      </c>
      <c r="S59" s="21">
        <f t="shared" si="15"/>
        <v>2120909.94</v>
      </c>
      <c r="U59" s="18"/>
      <c r="W59" s="41">
        <f>SUM(W5:W51)</f>
        <v>1173.3214562851795</v>
      </c>
      <c r="X59" s="41">
        <f>SUM(X5:X51)</f>
        <v>930.57883723756061</v>
      </c>
      <c r="Y59" s="64">
        <f>R59/W59*100%</f>
        <v>0.23641655708390788</v>
      </c>
      <c r="AA59" s="44">
        <f>SUM(AA5:AA58)</f>
        <v>463.75219047619049</v>
      </c>
      <c r="AB59" s="44">
        <f>SUM(AB5:AB58)</f>
        <v>12.060548654244304</v>
      </c>
      <c r="AC59" s="56">
        <f>AA59/AB59</f>
        <v>38.451997812967534</v>
      </c>
    </row>
    <row r="60" spans="1:31">
      <c r="A60" s="127" t="s">
        <v>16</v>
      </c>
      <c r="B60" s="128"/>
      <c r="C60" s="128"/>
      <c r="D60" s="128"/>
      <c r="E60" s="22"/>
      <c r="F60" s="23"/>
      <c r="G60" s="24">
        <v>203000</v>
      </c>
      <c r="H60" s="25"/>
      <c r="I60" s="25"/>
      <c r="J60" s="24">
        <v>1099948</v>
      </c>
      <c r="K60" s="25"/>
      <c r="L60" s="25"/>
      <c r="M60" s="24">
        <v>796722</v>
      </c>
      <c r="N60" s="25"/>
      <c r="O60" s="25"/>
      <c r="P60" s="24">
        <v>40000</v>
      </c>
      <c r="Q60" s="25">
        <f>E60+H60+K60+N60</f>
        <v>0</v>
      </c>
      <c r="R60" s="25"/>
      <c r="S60" s="24">
        <f>G60+J60+M60+P60</f>
        <v>2139670</v>
      </c>
      <c r="U60" s="18"/>
    </row>
    <row r="61" spans="1:31">
      <c r="A61" s="129" t="s">
        <v>14</v>
      </c>
      <c r="B61" s="130"/>
      <c r="C61" s="130"/>
      <c r="D61" s="130"/>
      <c r="E61" s="26">
        <f t="shared" ref="E61:S61" si="16">IF(E60&gt;0,E59/E60,0)</f>
        <v>0</v>
      </c>
      <c r="F61" s="27"/>
      <c r="G61" s="28">
        <f t="shared" si="16"/>
        <v>0.43275369458128077</v>
      </c>
      <c r="H61" s="27">
        <f t="shared" si="16"/>
        <v>0</v>
      </c>
      <c r="I61" s="27"/>
      <c r="J61" s="28">
        <f t="shared" si="16"/>
        <v>0.96237096662751309</v>
      </c>
      <c r="K61" s="27">
        <f t="shared" si="16"/>
        <v>0</v>
      </c>
      <c r="L61" s="27"/>
      <c r="M61" s="28">
        <f t="shared" si="16"/>
        <v>1.1777505328081814</v>
      </c>
      <c r="N61" s="27">
        <f t="shared" si="16"/>
        <v>0</v>
      </c>
      <c r="O61" s="27"/>
      <c r="P61" s="28">
        <f t="shared" si="16"/>
        <v>0.90407899999999985</v>
      </c>
      <c r="Q61" s="29">
        <f t="shared" si="16"/>
        <v>0</v>
      </c>
      <c r="R61" s="29"/>
      <c r="S61" s="30">
        <f t="shared" si="16"/>
        <v>0.99123226478849535</v>
      </c>
      <c r="U61" s="18"/>
    </row>
    <row r="62" spans="1:31">
      <c r="U62" s="1"/>
    </row>
    <row r="63" spans="1:31">
      <c r="E63" s="31"/>
      <c r="F63" s="31"/>
      <c r="H63" s="31"/>
      <c r="I63" s="31"/>
      <c r="K63" s="31"/>
      <c r="L63" s="31"/>
      <c r="N63" s="31"/>
      <c r="O63" s="31"/>
      <c r="U63" s="1"/>
    </row>
    <row r="64" spans="1:31">
      <c r="H64" s="31"/>
      <c r="I64" s="31"/>
      <c r="J64" s="31"/>
      <c r="K64" s="31"/>
      <c r="L64" s="31"/>
      <c r="M64" s="31"/>
      <c r="N64" s="31"/>
      <c r="O64" s="31"/>
      <c r="P64" s="31"/>
      <c r="S64" s="31"/>
    </row>
    <row r="65" spans="19:19">
      <c r="S65" s="31"/>
    </row>
  </sheetData>
  <autoFilter ref="A4:AE61"/>
  <mergeCells count="8">
    <mergeCell ref="N3:P3"/>
    <mergeCell ref="Q3:S3"/>
    <mergeCell ref="A59:D59"/>
    <mergeCell ref="A60:D60"/>
    <mergeCell ref="A61:D61"/>
    <mergeCell ref="E3:G3"/>
    <mergeCell ref="H3:J3"/>
    <mergeCell ref="K3:M3"/>
  </mergeCells>
  <conditionalFormatting sqref="Y5:Y58">
    <cfRule type="cellIs" dxfId="29" priority="12" operator="lessThan">
      <formula>0.2</formula>
    </cfRule>
    <cfRule type="cellIs" dxfId="28" priority="13" operator="lessThan">
      <formula>0.2</formula>
    </cfRule>
    <cfRule type="cellIs" dxfId="27" priority="14" operator="lessThan">
      <formula>0.7</formula>
    </cfRule>
  </conditionalFormatting>
  <conditionalFormatting sqref="Y5:Y58">
    <cfRule type="cellIs" dxfId="26" priority="10" operator="greaterThan">
      <formula>$AD$1</formula>
    </cfRule>
    <cfRule type="cellIs" dxfId="25" priority="11" operator="greaterThan">
      <formula>$AD$1</formula>
    </cfRule>
  </conditionalFormatting>
  <conditionalFormatting sqref="Y59">
    <cfRule type="cellIs" dxfId="24" priority="4" operator="lessThan">
      <formula>0.2</formula>
    </cfRule>
    <cfRule type="cellIs" dxfId="23" priority="5" operator="lessThan">
      <formula>0.2</formula>
    </cfRule>
    <cfRule type="cellIs" dxfId="22" priority="6" operator="lessThan">
      <formula>0.7</formula>
    </cfRule>
  </conditionalFormatting>
  <conditionalFormatting sqref="Y59">
    <cfRule type="cellIs" dxfId="21" priority="2" operator="greaterThan">
      <formula>$AD$1</formula>
    </cfRule>
    <cfRule type="cellIs" dxfId="20" priority="3" operator="greaterThan">
      <formula>$AD$1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zoomScale="70" zoomScaleNormal="70" workbookViewId="0">
      <pane xSplit="12" ySplit="16" topLeftCell="M32" activePane="bottomRight" state="frozen"/>
      <selection pane="topRight" activeCell="M1" sqref="M1"/>
      <selection pane="bottomLeft" activeCell="A19" sqref="A19"/>
      <selection pane="bottomRight" activeCell="Q60" sqref="Q60"/>
    </sheetView>
  </sheetViews>
  <sheetFormatPr defaultRowHeight="15"/>
  <cols>
    <col min="1" max="1" width="6.7109375" bestFit="1" customWidth="1"/>
    <col min="2" max="2" width="15.7109375" customWidth="1"/>
    <col min="4" max="4" width="61.85546875" customWidth="1"/>
    <col min="5" max="6" width="9.28515625" customWidth="1"/>
    <col min="7" max="7" width="10.140625" customWidth="1"/>
    <col min="8" max="9" width="9.28515625" customWidth="1"/>
    <col min="10" max="10" width="11.85546875" customWidth="1"/>
    <col min="11" max="12" width="9.28515625" customWidth="1"/>
    <col min="13" max="13" width="12.5703125" customWidth="1"/>
    <col min="14" max="15" width="9.28515625" customWidth="1"/>
    <col min="16" max="16" width="10.42578125" customWidth="1"/>
    <col min="17" max="18" width="9.28515625" customWidth="1"/>
    <col min="19" max="19" width="13.85546875" customWidth="1"/>
    <col min="21" max="21" width="9.140625" customWidth="1"/>
    <col min="23" max="24" width="13.5703125" hidden="1" customWidth="1"/>
    <col min="25" max="25" width="14.7109375" hidden="1" customWidth="1"/>
    <col min="27" max="27" width="10.5703125" bestFit="1" customWidth="1"/>
    <col min="31" max="31" width="12.42578125" customWidth="1"/>
    <col min="254" max="254" width="6.7109375" bestFit="1" customWidth="1"/>
    <col min="255" max="255" width="4.7109375" customWidth="1"/>
    <col min="257" max="257" width="55.140625" customWidth="1"/>
    <col min="258" max="258" width="9.28515625" bestFit="1" customWidth="1"/>
    <col min="259" max="259" width="9.28515625" customWidth="1"/>
    <col min="260" max="260" width="10.140625" bestFit="1" customWidth="1"/>
    <col min="261" max="261" width="9.28515625" bestFit="1" customWidth="1"/>
    <col min="262" max="262" width="9.28515625" customWidth="1"/>
    <col min="263" max="264" width="9.28515625" bestFit="1" customWidth="1"/>
    <col min="265" max="265" width="9.28515625" customWidth="1"/>
    <col min="266" max="267" width="9.28515625" bestFit="1" customWidth="1"/>
    <col min="268" max="268" width="9.28515625" customWidth="1"/>
    <col min="269" max="270" width="9.28515625" bestFit="1" customWidth="1"/>
    <col min="271" max="271" width="9.28515625" customWidth="1"/>
    <col min="272" max="273" width="9.28515625" bestFit="1" customWidth="1"/>
    <col min="274" max="274" width="9.28515625" customWidth="1"/>
    <col min="275" max="275" width="10.140625" bestFit="1" customWidth="1"/>
    <col min="277" max="277" width="9.140625" customWidth="1"/>
    <col min="510" max="510" width="6.7109375" bestFit="1" customWidth="1"/>
    <col min="511" max="511" width="4.7109375" customWidth="1"/>
    <col min="513" max="513" width="55.140625" customWidth="1"/>
    <col min="514" max="514" width="9.28515625" bestFit="1" customWidth="1"/>
    <col min="515" max="515" width="9.28515625" customWidth="1"/>
    <col min="516" max="516" width="10.140625" bestFit="1" customWidth="1"/>
    <col min="517" max="517" width="9.28515625" bestFit="1" customWidth="1"/>
    <col min="518" max="518" width="9.28515625" customWidth="1"/>
    <col min="519" max="520" width="9.28515625" bestFit="1" customWidth="1"/>
    <col min="521" max="521" width="9.28515625" customWidth="1"/>
    <col min="522" max="523" width="9.28515625" bestFit="1" customWidth="1"/>
    <col min="524" max="524" width="9.28515625" customWidth="1"/>
    <col min="525" max="526" width="9.28515625" bestFit="1" customWidth="1"/>
    <col min="527" max="527" width="9.28515625" customWidth="1"/>
    <col min="528" max="529" width="9.28515625" bestFit="1" customWidth="1"/>
    <col min="530" max="530" width="9.28515625" customWidth="1"/>
    <col min="531" max="531" width="10.140625" bestFit="1" customWidth="1"/>
    <col min="533" max="533" width="9.140625" customWidth="1"/>
    <col min="766" max="766" width="6.7109375" bestFit="1" customWidth="1"/>
    <col min="767" max="767" width="4.7109375" customWidth="1"/>
    <col min="769" max="769" width="55.140625" customWidth="1"/>
    <col min="770" max="770" width="9.28515625" bestFit="1" customWidth="1"/>
    <col min="771" max="771" width="9.28515625" customWidth="1"/>
    <col min="772" max="772" width="10.140625" bestFit="1" customWidth="1"/>
    <col min="773" max="773" width="9.28515625" bestFit="1" customWidth="1"/>
    <col min="774" max="774" width="9.28515625" customWidth="1"/>
    <col min="775" max="776" width="9.28515625" bestFit="1" customWidth="1"/>
    <col min="777" max="777" width="9.28515625" customWidth="1"/>
    <col min="778" max="779" width="9.28515625" bestFit="1" customWidth="1"/>
    <col min="780" max="780" width="9.28515625" customWidth="1"/>
    <col min="781" max="782" width="9.28515625" bestFit="1" customWidth="1"/>
    <col min="783" max="783" width="9.28515625" customWidth="1"/>
    <col min="784" max="785" width="9.28515625" bestFit="1" customWidth="1"/>
    <col min="786" max="786" width="9.28515625" customWidth="1"/>
    <col min="787" max="787" width="10.140625" bestFit="1" customWidth="1"/>
    <col min="789" max="789" width="9.140625" customWidth="1"/>
    <col min="1022" max="1022" width="6.7109375" bestFit="1" customWidth="1"/>
    <col min="1023" max="1023" width="4.7109375" customWidth="1"/>
    <col min="1025" max="1025" width="55.140625" customWidth="1"/>
    <col min="1026" max="1026" width="9.28515625" bestFit="1" customWidth="1"/>
    <col min="1027" max="1027" width="9.28515625" customWidth="1"/>
    <col min="1028" max="1028" width="10.140625" bestFit="1" customWidth="1"/>
    <col min="1029" max="1029" width="9.28515625" bestFit="1" customWidth="1"/>
    <col min="1030" max="1030" width="9.28515625" customWidth="1"/>
    <col min="1031" max="1032" width="9.28515625" bestFit="1" customWidth="1"/>
    <col min="1033" max="1033" width="9.28515625" customWidth="1"/>
    <col min="1034" max="1035" width="9.28515625" bestFit="1" customWidth="1"/>
    <col min="1036" max="1036" width="9.28515625" customWidth="1"/>
    <col min="1037" max="1038" width="9.28515625" bestFit="1" customWidth="1"/>
    <col min="1039" max="1039" width="9.28515625" customWidth="1"/>
    <col min="1040" max="1041" width="9.28515625" bestFit="1" customWidth="1"/>
    <col min="1042" max="1042" width="9.28515625" customWidth="1"/>
    <col min="1043" max="1043" width="10.140625" bestFit="1" customWidth="1"/>
    <col min="1045" max="1045" width="9.140625" customWidth="1"/>
    <col min="1278" max="1278" width="6.7109375" bestFit="1" customWidth="1"/>
    <col min="1279" max="1279" width="4.7109375" customWidth="1"/>
    <col min="1281" max="1281" width="55.140625" customWidth="1"/>
    <col min="1282" max="1282" width="9.28515625" bestFit="1" customWidth="1"/>
    <col min="1283" max="1283" width="9.28515625" customWidth="1"/>
    <col min="1284" max="1284" width="10.140625" bestFit="1" customWidth="1"/>
    <col min="1285" max="1285" width="9.28515625" bestFit="1" customWidth="1"/>
    <col min="1286" max="1286" width="9.28515625" customWidth="1"/>
    <col min="1287" max="1288" width="9.28515625" bestFit="1" customWidth="1"/>
    <col min="1289" max="1289" width="9.28515625" customWidth="1"/>
    <col min="1290" max="1291" width="9.28515625" bestFit="1" customWidth="1"/>
    <col min="1292" max="1292" width="9.28515625" customWidth="1"/>
    <col min="1293" max="1294" width="9.28515625" bestFit="1" customWidth="1"/>
    <col min="1295" max="1295" width="9.28515625" customWidth="1"/>
    <col min="1296" max="1297" width="9.28515625" bestFit="1" customWidth="1"/>
    <col min="1298" max="1298" width="9.28515625" customWidth="1"/>
    <col min="1299" max="1299" width="10.140625" bestFit="1" customWidth="1"/>
    <col min="1301" max="1301" width="9.140625" customWidth="1"/>
    <col min="1534" max="1534" width="6.7109375" bestFit="1" customWidth="1"/>
    <col min="1535" max="1535" width="4.7109375" customWidth="1"/>
    <col min="1537" max="1537" width="55.140625" customWidth="1"/>
    <col min="1538" max="1538" width="9.28515625" bestFit="1" customWidth="1"/>
    <col min="1539" max="1539" width="9.28515625" customWidth="1"/>
    <col min="1540" max="1540" width="10.140625" bestFit="1" customWidth="1"/>
    <col min="1541" max="1541" width="9.28515625" bestFit="1" customWidth="1"/>
    <col min="1542" max="1542" width="9.28515625" customWidth="1"/>
    <col min="1543" max="1544" width="9.28515625" bestFit="1" customWidth="1"/>
    <col min="1545" max="1545" width="9.28515625" customWidth="1"/>
    <col min="1546" max="1547" width="9.28515625" bestFit="1" customWidth="1"/>
    <col min="1548" max="1548" width="9.28515625" customWidth="1"/>
    <col min="1549" max="1550" width="9.28515625" bestFit="1" customWidth="1"/>
    <col min="1551" max="1551" width="9.28515625" customWidth="1"/>
    <col min="1552" max="1553" width="9.28515625" bestFit="1" customWidth="1"/>
    <col min="1554" max="1554" width="9.28515625" customWidth="1"/>
    <col min="1555" max="1555" width="10.140625" bestFit="1" customWidth="1"/>
    <col min="1557" max="1557" width="9.140625" customWidth="1"/>
    <col min="1790" max="1790" width="6.7109375" bestFit="1" customWidth="1"/>
    <col min="1791" max="1791" width="4.7109375" customWidth="1"/>
    <col min="1793" max="1793" width="55.140625" customWidth="1"/>
    <col min="1794" max="1794" width="9.28515625" bestFit="1" customWidth="1"/>
    <col min="1795" max="1795" width="9.28515625" customWidth="1"/>
    <col min="1796" max="1796" width="10.140625" bestFit="1" customWidth="1"/>
    <col min="1797" max="1797" width="9.28515625" bestFit="1" customWidth="1"/>
    <col min="1798" max="1798" width="9.28515625" customWidth="1"/>
    <col min="1799" max="1800" width="9.28515625" bestFit="1" customWidth="1"/>
    <col min="1801" max="1801" width="9.28515625" customWidth="1"/>
    <col min="1802" max="1803" width="9.28515625" bestFit="1" customWidth="1"/>
    <col min="1804" max="1804" width="9.28515625" customWidth="1"/>
    <col min="1805" max="1806" width="9.28515625" bestFit="1" customWidth="1"/>
    <col min="1807" max="1807" width="9.28515625" customWidth="1"/>
    <col min="1808" max="1809" width="9.28515625" bestFit="1" customWidth="1"/>
    <col min="1810" max="1810" width="9.28515625" customWidth="1"/>
    <col min="1811" max="1811" width="10.140625" bestFit="1" customWidth="1"/>
    <col min="1813" max="1813" width="9.140625" customWidth="1"/>
    <col min="2046" max="2046" width="6.7109375" bestFit="1" customWidth="1"/>
    <col min="2047" max="2047" width="4.7109375" customWidth="1"/>
    <col min="2049" max="2049" width="55.140625" customWidth="1"/>
    <col min="2050" max="2050" width="9.28515625" bestFit="1" customWidth="1"/>
    <col min="2051" max="2051" width="9.28515625" customWidth="1"/>
    <col min="2052" max="2052" width="10.140625" bestFit="1" customWidth="1"/>
    <col min="2053" max="2053" width="9.28515625" bestFit="1" customWidth="1"/>
    <col min="2054" max="2054" width="9.28515625" customWidth="1"/>
    <col min="2055" max="2056" width="9.28515625" bestFit="1" customWidth="1"/>
    <col min="2057" max="2057" width="9.28515625" customWidth="1"/>
    <col min="2058" max="2059" width="9.28515625" bestFit="1" customWidth="1"/>
    <col min="2060" max="2060" width="9.28515625" customWidth="1"/>
    <col min="2061" max="2062" width="9.28515625" bestFit="1" customWidth="1"/>
    <col min="2063" max="2063" width="9.28515625" customWidth="1"/>
    <col min="2064" max="2065" width="9.28515625" bestFit="1" customWidth="1"/>
    <col min="2066" max="2066" width="9.28515625" customWidth="1"/>
    <col min="2067" max="2067" width="10.140625" bestFit="1" customWidth="1"/>
    <col min="2069" max="2069" width="9.140625" customWidth="1"/>
    <col min="2302" max="2302" width="6.7109375" bestFit="1" customWidth="1"/>
    <col min="2303" max="2303" width="4.7109375" customWidth="1"/>
    <col min="2305" max="2305" width="55.140625" customWidth="1"/>
    <col min="2306" max="2306" width="9.28515625" bestFit="1" customWidth="1"/>
    <col min="2307" max="2307" width="9.28515625" customWidth="1"/>
    <col min="2308" max="2308" width="10.140625" bestFit="1" customWidth="1"/>
    <col min="2309" max="2309" width="9.28515625" bestFit="1" customWidth="1"/>
    <col min="2310" max="2310" width="9.28515625" customWidth="1"/>
    <col min="2311" max="2312" width="9.28515625" bestFit="1" customWidth="1"/>
    <col min="2313" max="2313" width="9.28515625" customWidth="1"/>
    <col min="2314" max="2315" width="9.28515625" bestFit="1" customWidth="1"/>
    <col min="2316" max="2316" width="9.28515625" customWidth="1"/>
    <col min="2317" max="2318" width="9.28515625" bestFit="1" customWidth="1"/>
    <col min="2319" max="2319" width="9.28515625" customWidth="1"/>
    <col min="2320" max="2321" width="9.28515625" bestFit="1" customWidth="1"/>
    <col min="2322" max="2322" width="9.28515625" customWidth="1"/>
    <col min="2323" max="2323" width="10.140625" bestFit="1" customWidth="1"/>
    <col min="2325" max="2325" width="9.140625" customWidth="1"/>
    <col min="2558" max="2558" width="6.7109375" bestFit="1" customWidth="1"/>
    <col min="2559" max="2559" width="4.7109375" customWidth="1"/>
    <col min="2561" max="2561" width="55.140625" customWidth="1"/>
    <col min="2562" max="2562" width="9.28515625" bestFit="1" customWidth="1"/>
    <col min="2563" max="2563" width="9.28515625" customWidth="1"/>
    <col min="2564" max="2564" width="10.140625" bestFit="1" customWidth="1"/>
    <col min="2565" max="2565" width="9.28515625" bestFit="1" customWidth="1"/>
    <col min="2566" max="2566" width="9.28515625" customWidth="1"/>
    <col min="2567" max="2568" width="9.28515625" bestFit="1" customWidth="1"/>
    <col min="2569" max="2569" width="9.28515625" customWidth="1"/>
    <col min="2570" max="2571" width="9.28515625" bestFit="1" customWidth="1"/>
    <col min="2572" max="2572" width="9.28515625" customWidth="1"/>
    <col min="2573" max="2574" width="9.28515625" bestFit="1" customWidth="1"/>
    <col min="2575" max="2575" width="9.28515625" customWidth="1"/>
    <col min="2576" max="2577" width="9.28515625" bestFit="1" customWidth="1"/>
    <col min="2578" max="2578" width="9.28515625" customWidth="1"/>
    <col min="2579" max="2579" width="10.140625" bestFit="1" customWidth="1"/>
    <col min="2581" max="2581" width="9.140625" customWidth="1"/>
    <col min="2814" max="2814" width="6.7109375" bestFit="1" customWidth="1"/>
    <col min="2815" max="2815" width="4.7109375" customWidth="1"/>
    <col min="2817" max="2817" width="55.140625" customWidth="1"/>
    <col min="2818" max="2818" width="9.28515625" bestFit="1" customWidth="1"/>
    <col min="2819" max="2819" width="9.28515625" customWidth="1"/>
    <col min="2820" max="2820" width="10.140625" bestFit="1" customWidth="1"/>
    <col min="2821" max="2821" width="9.28515625" bestFit="1" customWidth="1"/>
    <col min="2822" max="2822" width="9.28515625" customWidth="1"/>
    <col min="2823" max="2824" width="9.28515625" bestFit="1" customWidth="1"/>
    <col min="2825" max="2825" width="9.28515625" customWidth="1"/>
    <col min="2826" max="2827" width="9.28515625" bestFit="1" customWidth="1"/>
    <col min="2828" max="2828" width="9.28515625" customWidth="1"/>
    <col min="2829" max="2830" width="9.28515625" bestFit="1" customWidth="1"/>
    <col min="2831" max="2831" width="9.28515625" customWidth="1"/>
    <col min="2832" max="2833" width="9.28515625" bestFit="1" customWidth="1"/>
    <col min="2834" max="2834" width="9.28515625" customWidth="1"/>
    <col min="2835" max="2835" width="10.140625" bestFit="1" customWidth="1"/>
    <col min="2837" max="2837" width="9.140625" customWidth="1"/>
    <col min="3070" max="3070" width="6.7109375" bestFit="1" customWidth="1"/>
    <col min="3071" max="3071" width="4.7109375" customWidth="1"/>
    <col min="3073" max="3073" width="55.140625" customWidth="1"/>
    <col min="3074" max="3074" width="9.28515625" bestFit="1" customWidth="1"/>
    <col min="3075" max="3075" width="9.28515625" customWidth="1"/>
    <col min="3076" max="3076" width="10.140625" bestFit="1" customWidth="1"/>
    <col min="3077" max="3077" width="9.28515625" bestFit="1" customWidth="1"/>
    <col min="3078" max="3078" width="9.28515625" customWidth="1"/>
    <col min="3079" max="3080" width="9.28515625" bestFit="1" customWidth="1"/>
    <col min="3081" max="3081" width="9.28515625" customWidth="1"/>
    <col min="3082" max="3083" width="9.28515625" bestFit="1" customWidth="1"/>
    <col min="3084" max="3084" width="9.28515625" customWidth="1"/>
    <col min="3085" max="3086" width="9.28515625" bestFit="1" customWidth="1"/>
    <col min="3087" max="3087" width="9.28515625" customWidth="1"/>
    <col min="3088" max="3089" width="9.28515625" bestFit="1" customWidth="1"/>
    <col min="3090" max="3090" width="9.28515625" customWidth="1"/>
    <col min="3091" max="3091" width="10.140625" bestFit="1" customWidth="1"/>
    <col min="3093" max="3093" width="9.140625" customWidth="1"/>
    <col min="3326" max="3326" width="6.7109375" bestFit="1" customWidth="1"/>
    <col min="3327" max="3327" width="4.7109375" customWidth="1"/>
    <col min="3329" max="3329" width="55.140625" customWidth="1"/>
    <col min="3330" max="3330" width="9.28515625" bestFit="1" customWidth="1"/>
    <col min="3331" max="3331" width="9.28515625" customWidth="1"/>
    <col min="3332" max="3332" width="10.140625" bestFit="1" customWidth="1"/>
    <col min="3333" max="3333" width="9.28515625" bestFit="1" customWidth="1"/>
    <col min="3334" max="3334" width="9.28515625" customWidth="1"/>
    <col min="3335" max="3336" width="9.28515625" bestFit="1" customWidth="1"/>
    <col min="3337" max="3337" width="9.28515625" customWidth="1"/>
    <col min="3338" max="3339" width="9.28515625" bestFit="1" customWidth="1"/>
    <col min="3340" max="3340" width="9.28515625" customWidth="1"/>
    <col min="3341" max="3342" width="9.28515625" bestFit="1" customWidth="1"/>
    <col min="3343" max="3343" width="9.28515625" customWidth="1"/>
    <col min="3344" max="3345" width="9.28515625" bestFit="1" customWidth="1"/>
    <col min="3346" max="3346" width="9.28515625" customWidth="1"/>
    <col min="3347" max="3347" width="10.140625" bestFit="1" customWidth="1"/>
    <col min="3349" max="3349" width="9.140625" customWidth="1"/>
    <col min="3582" max="3582" width="6.7109375" bestFit="1" customWidth="1"/>
    <col min="3583" max="3583" width="4.7109375" customWidth="1"/>
    <col min="3585" max="3585" width="55.140625" customWidth="1"/>
    <col min="3586" max="3586" width="9.28515625" bestFit="1" customWidth="1"/>
    <col min="3587" max="3587" width="9.28515625" customWidth="1"/>
    <col min="3588" max="3588" width="10.140625" bestFit="1" customWidth="1"/>
    <col min="3589" max="3589" width="9.28515625" bestFit="1" customWidth="1"/>
    <col min="3590" max="3590" width="9.28515625" customWidth="1"/>
    <col min="3591" max="3592" width="9.28515625" bestFit="1" customWidth="1"/>
    <col min="3593" max="3593" width="9.28515625" customWidth="1"/>
    <col min="3594" max="3595" width="9.28515625" bestFit="1" customWidth="1"/>
    <col min="3596" max="3596" width="9.28515625" customWidth="1"/>
    <col min="3597" max="3598" width="9.28515625" bestFit="1" customWidth="1"/>
    <col min="3599" max="3599" width="9.28515625" customWidth="1"/>
    <col min="3600" max="3601" width="9.28515625" bestFit="1" customWidth="1"/>
    <col min="3602" max="3602" width="9.28515625" customWidth="1"/>
    <col min="3603" max="3603" width="10.140625" bestFit="1" customWidth="1"/>
    <col min="3605" max="3605" width="9.140625" customWidth="1"/>
    <col min="3838" max="3838" width="6.7109375" bestFit="1" customWidth="1"/>
    <col min="3839" max="3839" width="4.7109375" customWidth="1"/>
    <col min="3841" max="3841" width="55.140625" customWidth="1"/>
    <col min="3842" max="3842" width="9.28515625" bestFit="1" customWidth="1"/>
    <col min="3843" max="3843" width="9.28515625" customWidth="1"/>
    <col min="3844" max="3844" width="10.140625" bestFit="1" customWidth="1"/>
    <col min="3845" max="3845" width="9.28515625" bestFit="1" customWidth="1"/>
    <col min="3846" max="3846" width="9.28515625" customWidth="1"/>
    <col min="3847" max="3848" width="9.28515625" bestFit="1" customWidth="1"/>
    <col min="3849" max="3849" width="9.28515625" customWidth="1"/>
    <col min="3850" max="3851" width="9.28515625" bestFit="1" customWidth="1"/>
    <col min="3852" max="3852" width="9.28515625" customWidth="1"/>
    <col min="3853" max="3854" width="9.28515625" bestFit="1" customWidth="1"/>
    <col min="3855" max="3855" width="9.28515625" customWidth="1"/>
    <col min="3856" max="3857" width="9.28515625" bestFit="1" customWidth="1"/>
    <col min="3858" max="3858" width="9.28515625" customWidth="1"/>
    <col min="3859" max="3859" width="10.140625" bestFit="1" customWidth="1"/>
    <col min="3861" max="3861" width="9.140625" customWidth="1"/>
    <col min="4094" max="4094" width="6.7109375" bestFit="1" customWidth="1"/>
    <col min="4095" max="4095" width="4.7109375" customWidth="1"/>
    <col min="4097" max="4097" width="55.140625" customWidth="1"/>
    <col min="4098" max="4098" width="9.28515625" bestFit="1" customWidth="1"/>
    <col min="4099" max="4099" width="9.28515625" customWidth="1"/>
    <col min="4100" max="4100" width="10.140625" bestFit="1" customWidth="1"/>
    <col min="4101" max="4101" width="9.28515625" bestFit="1" customWidth="1"/>
    <col min="4102" max="4102" width="9.28515625" customWidth="1"/>
    <col min="4103" max="4104" width="9.28515625" bestFit="1" customWidth="1"/>
    <col min="4105" max="4105" width="9.28515625" customWidth="1"/>
    <col min="4106" max="4107" width="9.28515625" bestFit="1" customWidth="1"/>
    <col min="4108" max="4108" width="9.28515625" customWidth="1"/>
    <col min="4109" max="4110" width="9.28515625" bestFit="1" customWidth="1"/>
    <col min="4111" max="4111" width="9.28515625" customWidth="1"/>
    <col min="4112" max="4113" width="9.28515625" bestFit="1" customWidth="1"/>
    <col min="4114" max="4114" width="9.28515625" customWidth="1"/>
    <col min="4115" max="4115" width="10.140625" bestFit="1" customWidth="1"/>
    <col min="4117" max="4117" width="9.140625" customWidth="1"/>
    <col min="4350" max="4350" width="6.7109375" bestFit="1" customWidth="1"/>
    <col min="4351" max="4351" width="4.7109375" customWidth="1"/>
    <col min="4353" max="4353" width="55.140625" customWidth="1"/>
    <col min="4354" max="4354" width="9.28515625" bestFit="1" customWidth="1"/>
    <col min="4355" max="4355" width="9.28515625" customWidth="1"/>
    <col min="4356" max="4356" width="10.140625" bestFit="1" customWidth="1"/>
    <col min="4357" max="4357" width="9.28515625" bestFit="1" customWidth="1"/>
    <col min="4358" max="4358" width="9.28515625" customWidth="1"/>
    <col min="4359" max="4360" width="9.28515625" bestFit="1" customWidth="1"/>
    <col min="4361" max="4361" width="9.28515625" customWidth="1"/>
    <col min="4362" max="4363" width="9.28515625" bestFit="1" customWidth="1"/>
    <col min="4364" max="4364" width="9.28515625" customWidth="1"/>
    <col min="4365" max="4366" width="9.28515625" bestFit="1" customWidth="1"/>
    <col min="4367" max="4367" width="9.28515625" customWidth="1"/>
    <col min="4368" max="4369" width="9.28515625" bestFit="1" customWidth="1"/>
    <col min="4370" max="4370" width="9.28515625" customWidth="1"/>
    <col min="4371" max="4371" width="10.140625" bestFit="1" customWidth="1"/>
    <col min="4373" max="4373" width="9.140625" customWidth="1"/>
    <col min="4606" max="4606" width="6.7109375" bestFit="1" customWidth="1"/>
    <col min="4607" max="4607" width="4.7109375" customWidth="1"/>
    <col min="4609" max="4609" width="55.140625" customWidth="1"/>
    <col min="4610" max="4610" width="9.28515625" bestFit="1" customWidth="1"/>
    <col min="4611" max="4611" width="9.28515625" customWidth="1"/>
    <col min="4612" max="4612" width="10.140625" bestFit="1" customWidth="1"/>
    <col min="4613" max="4613" width="9.28515625" bestFit="1" customWidth="1"/>
    <col min="4614" max="4614" width="9.28515625" customWidth="1"/>
    <col min="4615" max="4616" width="9.28515625" bestFit="1" customWidth="1"/>
    <col min="4617" max="4617" width="9.28515625" customWidth="1"/>
    <col min="4618" max="4619" width="9.28515625" bestFit="1" customWidth="1"/>
    <col min="4620" max="4620" width="9.28515625" customWidth="1"/>
    <col min="4621" max="4622" width="9.28515625" bestFit="1" customWidth="1"/>
    <col min="4623" max="4623" width="9.28515625" customWidth="1"/>
    <col min="4624" max="4625" width="9.28515625" bestFit="1" customWidth="1"/>
    <col min="4626" max="4626" width="9.28515625" customWidth="1"/>
    <col min="4627" max="4627" width="10.140625" bestFit="1" customWidth="1"/>
    <col min="4629" max="4629" width="9.140625" customWidth="1"/>
    <col min="4862" max="4862" width="6.7109375" bestFit="1" customWidth="1"/>
    <col min="4863" max="4863" width="4.7109375" customWidth="1"/>
    <col min="4865" max="4865" width="55.140625" customWidth="1"/>
    <col min="4866" max="4866" width="9.28515625" bestFit="1" customWidth="1"/>
    <col min="4867" max="4867" width="9.28515625" customWidth="1"/>
    <col min="4868" max="4868" width="10.140625" bestFit="1" customWidth="1"/>
    <col min="4869" max="4869" width="9.28515625" bestFit="1" customWidth="1"/>
    <col min="4870" max="4870" width="9.28515625" customWidth="1"/>
    <col min="4871" max="4872" width="9.28515625" bestFit="1" customWidth="1"/>
    <col min="4873" max="4873" width="9.28515625" customWidth="1"/>
    <col min="4874" max="4875" width="9.28515625" bestFit="1" customWidth="1"/>
    <col min="4876" max="4876" width="9.28515625" customWidth="1"/>
    <col min="4877" max="4878" width="9.28515625" bestFit="1" customWidth="1"/>
    <col min="4879" max="4879" width="9.28515625" customWidth="1"/>
    <col min="4880" max="4881" width="9.28515625" bestFit="1" customWidth="1"/>
    <col min="4882" max="4882" width="9.28515625" customWidth="1"/>
    <col min="4883" max="4883" width="10.140625" bestFit="1" customWidth="1"/>
    <col min="4885" max="4885" width="9.140625" customWidth="1"/>
    <col min="5118" max="5118" width="6.7109375" bestFit="1" customWidth="1"/>
    <col min="5119" max="5119" width="4.7109375" customWidth="1"/>
    <col min="5121" max="5121" width="55.140625" customWidth="1"/>
    <col min="5122" max="5122" width="9.28515625" bestFit="1" customWidth="1"/>
    <col min="5123" max="5123" width="9.28515625" customWidth="1"/>
    <col min="5124" max="5124" width="10.140625" bestFit="1" customWidth="1"/>
    <col min="5125" max="5125" width="9.28515625" bestFit="1" customWidth="1"/>
    <col min="5126" max="5126" width="9.28515625" customWidth="1"/>
    <col min="5127" max="5128" width="9.28515625" bestFit="1" customWidth="1"/>
    <col min="5129" max="5129" width="9.28515625" customWidth="1"/>
    <col min="5130" max="5131" width="9.28515625" bestFit="1" customWidth="1"/>
    <col min="5132" max="5132" width="9.28515625" customWidth="1"/>
    <col min="5133" max="5134" width="9.28515625" bestFit="1" customWidth="1"/>
    <col min="5135" max="5135" width="9.28515625" customWidth="1"/>
    <col min="5136" max="5137" width="9.28515625" bestFit="1" customWidth="1"/>
    <col min="5138" max="5138" width="9.28515625" customWidth="1"/>
    <col min="5139" max="5139" width="10.140625" bestFit="1" customWidth="1"/>
    <col min="5141" max="5141" width="9.140625" customWidth="1"/>
    <col min="5374" max="5374" width="6.7109375" bestFit="1" customWidth="1"/>
    <col min="5375" max="5375" width="4.7109375" customWidth="1"/>
    <col min="5377" max="5377" width="55.140625" customWidth="1"/>
    <col min="5378" max="5378" width="9.28515625" bestFit="1" customWidth="1"/>
    <col min="5379" max="5379" width="9.28515625" customWidth="1"/>
    <col min="5380" max="5380" width="10.140625" bestFit="1" customWidth="1"/>
    <col min="5381" max="5381" width="9.28515625" bestFit="1" customWidth="1"/>
    <col min="5382" max="5382" width="9.28515625" customWidth="1"/>
    <col min="5383" max="5384" width="9.28515625" bestFit="1" customWidth="1"/>
    <col min="5385" max="5385" width="9.28515625" customWidth="1"/>
    <col min="5386" max="5387" width="9.28515625" bestFit="1" customWidth="1"/>
    <col min="5388" max="5388" width="9.28515625" customWidth="1"/>
    <col min="5389" max="5390" width="9.28515625" bestFit="1" customWidth="1"/>
    <col min="5391" max="5391" width="9.28515625" customWidth="1"/>
    <col min="5392" max="5393" width="9.28515625" bestFit="1" customWidth="1"/>
    <col min="5394" max="5394" width="9.28515625" customWidth="1"/>
    <col min="5395" max="5395" width="10.140625" bestFit="1" customWidth="1"/>
    <col min="5397" max="5397" width="9.140625" customWidth="1"/>
    <col min="5630" max="5630" width="6.7109375" bestFit="1" customWidth="1"/>
    <col min="5631" max="5631" width="4.7109375" customWidth="1"/>
    <col min="5633" max="5633" width="55.140625" customWidth="1"/>
    <col min="5634" max="5634" width="9.28515625" bestFit="1" customWidth="1"/>
    <col min="5635" max="5635" width="9.28515625" customWidth="1"/>
    <col min="5636" max="5636" width="10.140625" bestFit="1" customWidth="1"/>
    <col min="5637" max="5637" width="9.28515625" bestFit="1" customWidth="1"/>
    <col min="5638" max="5638" width="9.28515625" customWidth="1"/>
    <col min="5639" max="5640" width="9.28515625" bestFit="1" customWidth="1"/>
    <col min="5641" max="5641" width="9.28515625" customWidth="1"/>
    <col min="5642" max="5643" width="9.28515625" bestFit="1" customWidth="1"/>
    <col min="5644" max="5644" width="9.28515625" customWidth="1"/>
    <col min="5645" max="5646" width="9.28515625" bestFit="1" customWidth="1"/>
    <col min="5647" max="5647" width="9.28515625" customWidth="1"/>
    <col min="5648" max="5649" width="9.28515625" bestFit="1" customWidth="1"/>
    <col min="5650" max="5650" width="9.28515625" customWidth="1"/>
    <col min="5651" max="5651" width="10.140625" bestFit="1" customWidth="1"/>
    <col min="5653" max="5653" width="9.140625" customWidth="1"/>
    <col min="5886" max="5886" width="6.7109375" bestFit="1" customWidth="1"/>
    <col min="5887" max="5887" width="4.7109375" customWidth="1"/>
    <col min="5889" max="5889" width="55.140625" customWidth="1"/>
    <col min="5890" max="5890" width="9.28515625" bestFit="1" customWidth="1"/>
    <col min="5891" max="5891" width="9.28515625" customWidth="1"/>
    <col min="5892" max="5892" width="10.140625" bestFit="1" customWidth="1"/>
    <col min="5893" max="5893" width="9.28515625" bestFit="1" customWidth="1"/>
    <col min="5894" max="5894" width="9.28515625" customWidth="1"/>
    <col min="5895" max="5896" width="9.28515625" bestFit="1" customWidth="1"/>
    <col min="5897" max="5897" width="9.28515625" customWidth="1"/>
    <col min="5898" max="5899" width="9.28515625" bestFit="1" customWidth="1"/>
    <col min="5900" max="5900" width="9.28515625" customWidth="1"/>
    <col min="5901" max="5902" width="9.28515625" bestFit="1" customWidth="1"/>
    <col min="5903" max="5903" width="9.28515625" customWidth="1"/>
    <col min="5904" max="5905" width="9.28515625" bestFit="1" customWidth="1"/>
    <col min="5906" max="5906" width="9.28515625" customWidth="1"/>
    <col min="5907" max="5907" width="10.140625" bestFit="1" customWidth="1"/>
    <col min="5909" max="5909" width="9.140625" customWidth="1"/>
    <col min="6142" max="6142" width="6.7109375" bestFit="1" customWidth="1"/>
    <col min="6143" max="6143" width="4.7109375" customWidth="1"/>
    <col min="6145" max="6145" width="55.140625" customWidth="1"/>
    <col min="6146" max="6146" width="9.28515625" bestFit="1" customWidth="1"/>
    <col min="6147" max="6147" width="9.28515625" customWidth="1"/>
    <col min="6148" max="6148" width="10.140625" bestFit="1" customWidth="1"/>
    <col min="6149" max="6149" width="9.28515625" bestFit="1" customWidth="1"/>
    <col min="6150" max="6150" width="9.28515625" customWidth="1"/>
    <col min="6151" max="6152" width="9.28515625" bestFit="1" customWidth="1"/>
    <col min="6153" max="6153" width="9.28515625" customWidth="1"/>
    <col min="6154" max="6155" width="9.28515625" bestFit="1" customWidth="1"/>
    <col min="6156" max="6156" width="9.28515625" customWidth="1"/>
    <col min="6157" max="6158" width="9.28515625" bestFit="1" customWidth="1"/>
    <col min="6159" max="6159" width="9.28515625" customWidth="1"/>
    <col min="6160" max="6161" width="9.28515625" bestFit="1" customWidth="1"/>
    <col min="6162" max="6162" width="9.28515625" customWidth="1"/>
    <col min="6163" max="6163" width="10.140625" bestFit="1" customWidth="1"/>
    <col min="6165" max="6165" width="9.140625" customWidth="1"/>
    <col min="6398" max="6398" width="6.7109375" bestFit="1" customWidth="1"/>
    <col min="6399" max="6399" width="4.7109375" customWidth="1"/>
    <col min="6401" max="6401" width="55.140625" customWidth="1"/>
    <col min="6402" max="6402" width="9.28515625" bestFit="1" customWidth="1"/>
    <col min="6403" max="6403" width="9.28515625" customWidth="1"/>
    <col min="6404" max="6404" width="10.140625" bestFit="1" customWidth="1"/>
    <col min="6405" max="6405" width="9.28515625" bestFit="1" customWidth="1"/>
    <col min="6406" max="6406" width="9.28515625" customWidth="1"/>
    <col min="6407" max="6408" width="9.28515625" bestFit="1" customWidth="1"/>
    <col min="6409" max="6409" width="9.28515625" customWidth="1"/>
    <col min="6410" max="6411" width="9.28515625" bestFit="1" customWidth="1"/>
    <col min="6412" max="6412" width="9.28515625" customWidth="1"/>
    <col min="6413" max="6414" width="9.28515625" bestFit="1" customWidth="1"/>
    <col min="6415" max="6415" width="9.28515625" customWidth="1"/>
    <col min="6416" max="6417" width="9.28515625" bestFit="1" customWidth="1"/>
    <col min="6418" max="6418" width="9.28515625" customWidth="1"/>
    <col min="6419" max="6419" width="10.140625" bestFit="1" customWidth="1"/>
    <col min="6421" max="6421" width="9.140625" customWidth="1"/>
    <col min="6654" max="6654" width="6.7109375" bestFit="1" customWidth="1"/>
    <col min="6655" max="6655" width="4.7109375" customWidth="1"/>
    <col min="6657" max="6657" width="55.140625" customWidth="1"/>
    <col min="6658" max="6658" width="9.28515625" bestFit="1" customWidth="1"/>
    <col min="6659" max="6659" width="9.28515625" customWidth="1"/>
    <col min="6660" max="6660" width="10.140625" bestFit="1" customWidth="1"/>
    <col min="6661" max="6661" width="9.28515625" bestFit="1" customWidth="1"/>
    <col min="6662" max="6662" width="9.28515625" customWidth="1"/>
    <col min="6663" max="6664" width="9.28515625" bestFit="1" customWidth="1"/>
    <col min="6665" max="6665" width="9.28515625" customWidth="1"/>
    <col min="6666" max="6667" width="9.28515625" bestFit="1" customWidth="1"/>
    <col min="6668" max="6668" width="9.28515625" customWidth="1"/>
    <col min="6669" max="6670" width="9.28515625" bestFit="1" customWidth="1"/>
    <col min="6671" max="6671" width="9.28515625" customWidth="1"/>
    <col min="6672" max="6673" width="9.28515625" bestFit="1" customWidth="1"/>
    <col min="6674" max="6674" width="9.28515625" customWidth="1"/>
    <col min="6675" max="6675" width="10.140625" bestFit="1" customWidth="1"/>
    <col min="6677" max="6677" width="9.140625" customWidth="1"/>
    <col min="6910" max="6910" width="6.7109375" bestFit="1" customWidth="1"/>
    <col min="6911" max="6911" width="4.7109375" customWidth="1"/>
    <col min="6913" max="6913" width="55.140625" customWidth="1"/>
    <col min="6914" max="6914" width="9.28515625" bestFit="1" customWidth="1"/>
    <col min="6915" max="6915" width="9.28515625" customWidth="1"/>
    <col min="6916" max="6916" width="10.140625" bestFit="1" customWidth="1"/>
    <col min="6917" max="6917" width="9.28515625" bestFit="1" customWidth="1"/>
    <col min="6918" max="6918" width="9.28515625" customWidth="1"/>
    <col min="6919" max="6920" width="9.28515625" bestFit="1" customWidth="1"/>
    <col min="6921" max="6921" width="9.28515625" customWidth="1"/>
    <col min="6922" max="6923" width="9.28515625" bestFit="1" customWidth="1"/>
    <col min="6924" max="6924" width="9.28515625" customWidth="1"/>
    <col min="6925" max="6926" width="9.28515625" bestFit="1" customWidth="1"/>
    <col min="6927" max="6927" width="9.28515625" customWidth="1"/>
    <col min="6928" max="6929" width="9.28515625" bestFit="1" customWidth="1"/>
    <col min="6930" max="6930" width="9.28515625" customWidth="1"/>
    <col min="6931" max="6931" width="10.140625" bestFit="1" customWidth="1"/>
    <col min="6933" max="6933" width="9.140625" customWidth="1"/>
    <col min="7166" max="7166" width="6.7109375" bestFit="1" customWidth="1"/>
    <col min="7167" max="7167" width="4.7109375" customWidth="1"/>
    <col min="7169" max="7169" width="55.140625" customWidth="1"/>
    <col min="7170" max="7170" width="9.28515625" bestFit="1" customWidth="1"/>
    <col min="7171" max="7171" width="9.28515625" customWidth="1"/>
    <col min="7172" max="7172" width="10.140625" bestFit="1" customWidth="1"/>
    <col min="7173" max="7173" width="9.28515625" bestFit="1" customWidth="1"/>
    <col min="7174" max="7174" width="9.28515625" customWidth="1"/>
    <col min="7175" max="7176" width="9.28515625" bestFit="1" customWidth="1"/>
    <col min="7177" max="7177" width="9.28515625" customWidth="1"/>
    <col min="7178" max="7179" width="9.28515625" bestFit="1" customWidth="1"/>
    <col min="7180" max="7180" width="9.28515625" customWidth="1"/>
    <col min="7181" max="7182" width="9.28515625" bestFit="1" customWidth="1"/>
    <col min="7183" max="7183" width="9.28515625" customWidth="1"/>
    <col min="7184" max="7185" width="9.28515625" bestFit="1" customWidth="1"/>
    <col min="7186" max="7186" width="9.28515625" customWidth="1"/>
    <col min="7187" max="7187" width="10.140625" bestFit="1" customWidth="1"/>
    <col min="7189" max="7189" width="9.140625" customWidth="1"/>
    <col min="7422" max="7422" width="6.7109375" bestFit="1" customWidth="1"/>
    <col min="7423" max="7423" width="4.7109375" customWidth="1"/>
    <col min="7425" max="7425" width="55.140625" customWidth="1"/>
    <col min="7426" max="7426" width="9.28515625" bestFit="1" customWidth="1"/>
    <col min="7427" max="7427" width="9.28515625" customWidth="1"/>
    <col min="7428" max="7428" width="10.140625" bestFit="1" customWidth="1"/>
    <col min="7429" max="7429" width="9.28515625" bestFit="1" customWidth="1"/>
    <col min="7430" max="7430" width="9.28515625" customWidth="1"/>
    <col min="7431" max="7432" width="9.28515625" bestFit="1" customWidth="1"/>
    <col min="7433" max="7433" width="9.28515625" customWidth="1"/>
    <col min="7434" max="7435" width="9.28515625" bestFit="1" customWidth="1"/>
    <col min="7436" max="7436" width="9.28515625" customWidth="1"/>
    <col min="7437" max="7438" width="9.28515625" bestFit="1" customWidth="1"/>
    <col min="7439" max="7439" width="9.28515625" customWidth="1"/>
    <col min="7440" max="7441" width="9.28515625" bestFit="1" customWidth="1"/>
    <col min="7442" max="7442" width="9.28515625" customWidth="1"/>
    <col min="7443" max="7443" width="10.140625" bestFit="1" customWidth="1"/>
    <col min="7445" max="7445" width="9.140625" customWidth="1"/>
    <col min="7678" max="7678" width="6.7109375" bestFit="1" customWidth="1"/>
    <col min="7679" max="7679" width="4.7109375" customWidth="1"/>
    <col min="7681" max="7681" width="55.140625" customWidth="1"/>
    <col min="7682" max="7682" width="9.28515625" bestFit="1" customWidth="1"/>
    <col min="7683" max="7683" width="9.28515625" customWidth="1"/>
    <col min="7684" max="7684" width="10.140625" bestFit="1" customWidth="1"/>
    <col min="7685" max="7685" width="9.28515625" bestFit="1" customWidth="1"/>
    <col min="7686" max="7686" width="9.28515625" customWidth="1"/>
    <col min="7687" max="7688" width="9.28515625" bestFit="1" customWidth="1"/>
    <col min="7689" max="7689" width="9.28515625" customWidth="1"/>
    <col min="7690" max="7691" width="9.28515625" bestFit="1" customWidth="1"/>
    <col min="7692" max="7692" width="9.28515625" customWidth="1"/>
    <col min="7693" max="7694" width="9.28515625" bestFit="1" customWidth="1"/>
    <col min="7695" max="7695" width="9.28515625" customWidth="1"/>
    <col min="7696" max="7697" width="9.28515625" bestFit="1" customWidth="1"/>
    <col min="7698" max="7698" width="9.28515625" customWidth="1"/>
    <col min="7699" max="7699" width="10.140625" bestFit="1" customWidth="1"/>
    <col min="7701" max="7701" width="9.140625" customWidth="1"/>
    <col min="7934" max="7934" width="6.7109375" bestFit="1" customWidth="1"/>
    <col min="7935" max="7935" width="4.7109375" customWidth="1"/>
    <col min="7937" max="7937" width="55.140625" customWidth="1"/>
    <col min="7938" max="7938" width="9.28515625" bestFit="1" customWidth="1"/>
    <col min="7939" max="7939" width="9.28515625" customWidth="1"/>
    <col min="7940" max="7940" width="10.140625" bestFit="1" customWidth="1"/>
    <col min="7941" max="7941" width="9.28515625" bestFit="1" customWidth="1"/>
    <col min="7942" max="7942" width="9.28515625" customWidth="1"/>
    <col min="7943" max="7944" width="9.28515625" bestFit="1" customWidth="1"/>
    <col min="7945" max="7945" width="9.28515625" customWidth="1"/>
    <col min="7946" max="7947" width="9.28515625" bestFit="1" customWidth="1"/>
    <col min="7948" max="7948" width="9.28515625" customWidth="1"/>
    <col min="7949" max="7950" width="9.28515625" bestFit="1" customWidth="1"/>
    <col min="7951" max="7951" width="9.28515625" customWidth="1"/>
    <col min="7952" max="7953" width="9.28515625" bestFit="1" customWidth="1"/>
    <col min="7954" max="7954" width="9.28515625" customWidth="1"/>
    <col min="7955" max="7955" width="10.140625" bestFit="1" customWidth="1"/>
    <col min="7957" max="7957" width="9.140625" customWidth="1"/>
    <col min="8190" max="8190" width="6.7109375" bestFit="1" customWidth="1"/>
    <col min="8191" max="8191" width="4.7109375" customWidth="1"/>
    <col min="8193" max="8193" width="55.140625" customWidth="1"/>
    <col min="8194" max="8194" width="9.28515625" bestFit="1" customWidth="1"/>
    <col min="8195" max="8195" width="9.28515625" customWidth="1"/>
    <col min="8196" max="8196" width="10.140625" bestFit="1" customWidth="1"/>
    <col min="8197" max="8197" width="9.28515625" bestFit="1" customWidth="1"/>
    <col min="8198" max="8198" width="9.28515625" customWidth="1"/>
    <col min="8199" max="8200" width="9.28515625" bestFit="1" customWidth="1"/>
    <col min="8201" max="8201" width="9.28515625" customWidth="1"/>
    <col min="8202" max="8203" width="9.28515625" bestFit="1" customWidth="1"/>
    <col min="8204" max="8204" width="9.28515625" customWidth="1"/>
    <col min="8205" max="8206" width="9.28515625" bestFit="1" customWidth="1"/>
    <col min="8207" max="8207" width="9.28515625" customWidth="1"/>
    <col min="8208" max="8209" width="9.28515625" bestFit="1" customWidth="1"/>
    <col min="8210" max="8210" width="9.28515625" customWidth="1"/>
    <col min="8211" max="8211" width="10.140625" bestFit="1" customWidth="1"/>
    <col min="8213" max="8213" width="9.140625" customWidth="1"/>
    <col min="8446" max="8446" width="6.7109375" bestFit="1" customWidth="1"/>
    <col min="8447" max="8447" width="4.7109375" customWidth="1"/>
    <col min="8449" max="8449" width="55.140625" customWidth="1"/>
    <col min="8450" max="8450" width="9.28515625" bestFit="1" customWidth="1"/>
    <col min="8451" max="8451" width="9.28515625" customWidth="1"/>
    <col min="8452" max="8452" width="10.140625" bestFit="1" customWidth="1"/>
    <col min="8453" max="8453" width="9.28515625" bestFit="1" customWidth="1"/>
    <col min="8454" max="8454" width="9.28515625" customWidth="1"/>
    <col min="8455" max="8456" width="9.28515625" bestFit="1" customWidth="1"/>
    <col min="8457" max="8457" width="9.28515625" customWidth="1"/>
    <col min="8458" max="8459" width="9.28515625" bestFit="1" customWidth="1"/>
    <col min="8460" max="8460" width="9.28515625" customWidth="1"/>
    <col min="8461" max="8462" width="9.28515625" bestFit="1" customWidth="1"/>
    <col min="8463" max="8463" width="9.28515625" customWidth="1"/>
    <col min="8464" max="8465" width="9.28515625" bestFit="1" customWidth="1"/>
    <col min="8466" max="8466" width="9.28515625" customWidth="1"/>
    <col min="8467" max="8467" width="10.140625" bestFit="1" customWidth="1"/>
    <col min="8469" max="8469" width="9.140625" customWidth="1"/>
    <col min="8702" max="8702" width="6.7109375" bestFit="1" customWidth="1"/>
    <col min="8703" max="8703" width="4.7109375" customWidth="1"/>
    <col min="8705" max="8705" width="55.140625" customWidth="1"/>
    <col min="8706" max="8706" width="9.28515625" bestFit="1" customWidth="1"/>
    <col min="8707" max="8707" width="9.28515625" customWidth="1"/>
    <col min="8708" max="8708" width="10.140625" bestFit="1" customWidth="1"/>
    <col min="8709" max="8709" width="9.28515625" bestFit="1" customWidth="1"/>
    <col min="8710" max="8710" width="9.28515625" customWidth="1"/>
    <col min="8711" max="8712" width="9.28515625" bestFit="1" customWidth="1"/>
    <col min="8713" max="8713" width="9.28515625" customWidth="1"/>
    <col min="8714" max="8715" width="9.28515625" bestFit="1" customWidth="1"/>
    <col min="8716" max="8716" width="9.28515625" customWidth="1"/>
    <col min="8717" max="8718" width="9.28515625" bestFit="1" customWidth="1"/>
    <col min="8719" max="8719" width="9.28515625" customWidth="1"/>
    <col min="8720" max="8721" width="9.28515625" bestFit="1" customWidth="1"/>
    <col min="8722" max="8722" width="9.28515625" customWidth="1"/>
    <col min="8723" max="8723" width="10.140625" bestFit="1" customWidth="1"/>
    <col min="8725" max="8725" width="9.140625" customWidth="1"/>
    <col min="8958" max="8958" width="6.7109375" bestFit="1" customWidth="1"/>
    <col min="8959" max="8959" width="4.7109375" customWidth="1"/>
    <col min="8961" max="8961" width="55.140625" customWidth="1"/>
    <col min="8962" max="8962" width="9.28515625" bestFit="1" customWidth="1"/>
    <col min="8963" max="8963" width="9.28515625" customWidth="1"/>
    <col min="8964" max="8964" width="10.140625" bestFit="1" customWidth="1"/>
    <col min="8965" max="8965" width="9.28515625" bestFit="1" customWidth="1"/>
    <col min="8966" max="8966" width="9.28515625" customWidth="1"/>
    <col min="8967" max="8968" width="9.28515625" bestFit="1" customWidth="1"/>
    <col min="8969" max="8969" width="9.28515625" customWidth="1"/>
    <col min="8970" max="8971" width="9.28515625" bestFit="1" customWidth="1"/>
    <col min="8972" max="8972" width="9.28515625" customWidth="1"/>
    <col min="8973" max="8974" width="9.28515625" bestFit="1" customWidth="1"/>
    <col min="8975" max="8975" width="9.28515625" customWidth="1"/>
    <col min="8976" max="8977" width="9.28515625" bestFit="1" customWidth="1"/>
    <col min="8978" max="8978" width="9.28515625" customWidth="1"/>
    <col min="8979" max="8979" width="10.140625" bestFit="1" customWidth="1"/>
    <col min="8981" max="8981" width="9.140625" customWidth="1"/>
    <col min="9214" max="9214" width="6.7109375" bestFit="1" customWidth="1"/>
    <col min="9215" max="9215" width="4.7109375" customWidth="1"/>
    <col min="9217" max="9217" width="55.140625" customWidth="1"/>
    <col min="9218" max="9218" width="9.28515625" bestFit="1" customWidth="1"/>
    <col min="9219" max="9219" width="9.28515625" customWidth="1"/>
    <col min="9220" max="9220" width="10.140625" bestFit="1" customWidth="1"/>
    <col min="9221" max="9221" width="9.28515625" bestFit="1" customWidth="1"/>
    <col min="9222" max="9222" width="9.28515625" customWidth="1"/>
    <col min="9223" max="9224" width="9.28515625" bestFit="1" customWidth="1"/>
    <col min="9225" max="9225" width="9.28515625" customWidth="1"/>
    <col min="9226" max="9227" width="9.28515625" bestFit="1" customWidth="1"/>
    <col min="9228" max="9228" width="9.28515625" customWidth="1"/>
    <col min="9229" max="9230" width="9.28515625" bestFit="1" customWidth="1"/>
    <col min="9231" max="9231" width="9.28515625" customWidth="1"/>
    <col min="9232" max="9233" width="9.28515625" bestFit="1" customWidth="1"/>
    <col min="9234" max="9234" width="9.28515625" customWidth="1"/>
    <col min="9235" max="9235" width="10.140625" bestFit="1" customWidth="1"/>
    <col min="9237" max="9237" width="9.140625" customWidth="1"/>
    <col min="9470" max="9470" width="6.7109375" bestFit="1" customWidth="1"/>
    <col min="9471" max="9471" width="4.7109375" customWidth="1"/>
    <col min="9473" max="9473" width="55.140625" customWidth="1"/>
    <col min="9474" max="9474" width="9.28515625" bestFit="1" customWidth="1"/>
    <col min="9475" max="9475" width="9.28515625" customWidth="1"/>
    <col min="9476" max="9476" width="10.140625" bestFit="1" customWidth="1"/>
    <col min="9477" max="9477" width="9.28515625" bestFit="1" customWidth="1"/>
    <col min="9478" max="9478" width="9.28515625" customWidth="1"/>
    <col min="9479" max="9480" width="9.28515625" bestFit="1" customWidth="1"/>
    <col min="9481" max="9481" width="9.28515625" customWidth="1"/>
    <col min="9482" max="9483" width="9.28515625" bestFit="1" customWidth="1"/>
    <col min="9484" max="9484" width="9.28515625" customWidth="1"/>
    <col min="9485" max="9486" width="9.28515625" bestFit="1" customWidth="1"/>
    <col min="9487" max="9487" width="9.28515625" customWidth="1"/>
    <col min="9488" max="9489" width="9.28515625" bestFit="1" customWidth="1"/>
    <col min="9490" max="9490" width="9.28515625" customWidth="1"/>
    <col min="9491" max="9491" width="10.140625" bestFit="1" customWidth="1"/>
    <col min="9493" max="9493" width="9.140625" customWidth="1"/>
    <col min="9726" max="9726" width="6.7109375" bestFit="1" customWidth="1"/>
    <col min="9727" max="9727" width="4.7109375" customWidth="1"/>
    <col min="9729" max="9729" width="55.140625" customWidth="1"/>
    <col min="9730" max="9730" width="9.28515625" bestFit="1" customWidth="1"/>
    <col min="9731" max="9731" width="9.28515625" customWidth="1"/>
    <col min="9732" max="9732" width="10.140625" bestFit="1" customWidth="1"/>
    <col min="9733" max="9733" width="9.28515625" bestFit="1" customWidth="1"/>
    <col min="9734" max="9734" width="9.28515625" customWidth="1"/>
    <col min="9735" max="9736" width="9.28515625" bestFit="1" customWidth="1"/>
    <col min="9737" max="9737" width="9.28515625" customWidth="1"/>
    <col min="9738" max="9739" width="9.28515625" bestFit="1" customWidth="1"/>
    <col min="9740" max="9740" width="9.28515625" customWidth="1"/>
    <col min="9741" max="9742" width="9.28515625" bestFit="1" customWidth="1"/>
    <col min="9743" max="9743" width="9.28515625" customWidth="1"/>
    <col min="9744" max="9745" width="9.28515625" bestFit="1" customWidth="1"/>
    <col min="9746" max="9746" width="9.28515625" customWidth="1"/>
    <col min="9747" max="9747" width="10.140625" bestFit="1" customWidth="1"/>
    <col min="9749" max="9749" width="9.140625" customWidth="1"/>
    <col min="9982" max="9982" width="6.7109375" bestFit="1" customWidth="1"/>
    <col min="9983" max="9983" width="4.7109375" customWidth="1"/>
    <col min="9985" max="9985" width="55.140625" customWidth="1"/>
    <col min="9986" max="9986" width="9.28515625" bestFit="1" customWidth="1"/>
    <col min="9987" max="9987" width="9.28515625" customWidth="1"/>
    <col min="9988" max="9988" width="10.140625" bestFit="1" customWidth="1"/>
    <col min="9989" max="9989" width="9.28515625" bestFit="1" customWidth="1"/>
    <col min="9990" max="9990" width="9.28515625" customWidth="1"/>
    <col min="9991" max="9992" width="9.28515625" bestFit="1" customWidth="1"/>
    <col min="9993" max="9993" width="9.28515625" customWidth="1"/>
    <col min="9994" max="9995" width="9.28515625" bestFit="1" customWidth="1"/>
    <col min="9996" max="9996" width="9.28515625" customWidth="1"/>
    <col min="9997" max="9998" width="9.28515625" bestFit="1" customWidth="1"/>
    <col min="9999" max="9999" width="9.28515625" customWidth="1"/>
    <col min="10000" max="10001" width="9.28515625" bestFit="1" customWidth="1"/>
    <col min="10002" max="10002" width="9.28515625" customWidth="1"/>
    <col min="10003" max="10003" width="10.140625" bestFit="1" customWidth="1"/>
    <col min="10005" max="10005" width="9.140625" customWidth="1"/>
    <col min="10238" max="10238" width="6.7109375" bestFit="1" customWidth="1"/>
    <col min="10239" max="10239" width="4.7109375" customWidth="1"/>
    <col min="10241" max="10241" width="55.140625" customWidth="1"/>
    <col min="10242" max="10242" width="9.28515625" bestFit="1" customWidth="1"/>
    <col min="10243" max="10243" width="9.28515625" customWidth="1"/>
    <col min="10244" max="10244" width="10.140625" bestFit="1" customWidth="1"/>
    <col min="10245" max="10245" width="9.28515625" bestFit="1" customWidth="1"/>
    <col min="10246" max="10246" width="9.28515625" customWidth="1"/>
    <col min="10247" max="10248" width="9.28515625" bestFit="1" customWidth="1"/>
    <col min="10249" max="10249" width="9.28515625" customWidth="1"/>
    <col min="10250" max="10251" width="9.28515625" bestFit="1" customWidth="1"/>
    <col min="10252" max="10252" width="9.28515625" customWidth="1"/>
    <col min="10253" max="10254" width="9.28515625" bestFit="1" customWidth="1"/>
    <col min="10255" max="10255" width="9.28515625" customWidth="1"/>
    <col min="10256" max="10257" width="9.28515625" bestFit="1" customWidth="1"/>
    <col min="10258" max="10258" width="9.28515625" customWidth="1"/>
    <col min="10259" max="10259" width="10.140625" bestFit="1" customWidth="1"/>
    <col min="10261" max="10261" width="9.140625" customWidth="1"/>
    <col min="10494" max="10494" width="6.7109375" bestFit="1" customWidth="1"/>
    <col min="10495" max="10495" width="4.7109375" customWidth="1"/>
    <col min="10497" max="10497" width="55.140625" customWidth="1"/>
    <col min="10498" max="10498" width="9.28515625" bestFit="1" customWidth="1"/>
    <col min="10499" max="10499" width="9.28515625" customWidth="1"/>
    <col min="10500" max="10500" width="10.140625" bestFit="1" customWidth="1"/>
    <col min="10501" max="10501" width="9.28515625" bestFit="1" customWidth="1"/>
    <col min="10502" max="10502" width="9.28515625" customWidth="1"/>
    <col min="10503" max="10504" width="9.28515625" bestFit="1" customWidth="1"/>
    <col min="10505" max="10505" width="9.28515625" customWidth="1"/>
    <col min="10506" max="10507" width="9.28515625" bestFit="1" customWidth="1"/>
    <col min="10508" max="10508" width="9.28515625" customWidth="1"/>
    <col min="10509" max="10510" width="9.28515625" bestFit="1" customWidth="1"/>
    <col min="10511" max="10511" width="9.28515625" customWidth="1"/>
    <col min="10512" max="10513" width="9.28515625" bestFit="1" customWidth="1"/>
    <col min="10514" max="10514" width="9.28515625" customWidth="1"/>
    <col min="10515" max="10515" width="10.140625" bestFit="1" customWidth="1"/>
    <col min="10517" max="10517" width="9.140625" customWidth="1"/>
    <col min="10750" max="10750" width="6.7109375" bestFit="1" customWidth="1"/>
    <col min="10751" max="10751" width="4.7109375" customWidth="1"/>
    <col min="10753" max="10753" width="55.140625" customWidth="1"/>
    <col min="10754" max="10754" width="9.28515625" bestFit="1" customWidth="1"/>
    <col min="10755" max="10755" width="9.28515625" customWidth="1"/>
    <col min="10756" max="10756" width="10.140625" bestFit="1" customWidth="1"/>
    <col min="10757" max="10757" width="9.28515625" bestFit="1" customWidth="1"/>
    <col min="10758" max="10758" width="9.28515625" customWidth="1"/>
    <col min="10759" max="10760" width="9.28515625" bestFit="1" customWidth="1"/>
    <col min="10761" max="10761" width="9.28515625" customWidth="1"/>
    <col min="10762" max="10763" width="9.28515625" bestFit="1" customWidth="1"/>
    <col min="10764" max="10764" width="9.28515625" customWidth="1"/>
    <col min="10765" max="10766" width="9.28515625" bestFit="1" customWidth="1"/>
    <col min="10767" max="10767" width="9.28515625" customWidth="1"/>
    <col min="10768" max="10769" width="9.28515625" bestFit="1" customWidth="1"/>
    <col min="10770" max="10770" width="9.28515625" customWidth="1"/>
    <col min="10771" max="10771" width="10.140625" bestFit="1" customWidth="1"/>
    <col min="10773" max="10773" width="9.140625" customWidth="1"/>
    <col min="11006" max="11006" width="6.7109375" bestFit="1" customWidth="1"/>
    <col min="11007" max="11007" width="4.7109375" customWidth="1"/>
    <col min="11009" max="11009" width="55.140625" customWidth="1"/>
    <col min="11010" max="11010" width="9.28515625" bestFit="1" customWidth="1"/>
    <col min="11011" max="11011" width="9.28515625" customWidth="1"/>
    <col min="11012" max="11012" width="10.140625" bestFit="1" customWidth="1"/>
    <col min="11013" max="11013" width="9.28515625" bestFit="1" customWidth="1"/>
    <col min="11014" max="11014" width="9.28515625" customWidth="1"/>
    <col min="11015" max="11016" width="9.28515625" bestFit="1" customWidth="1"/>
    <col min="11017" max="11017" width="9.28515625" customWidth="1"/>
    <col min="11018" max="11019" width="9.28515625" bestFit="1" customWidth="1"/>
    <col min="11020" max="11020" width="9.28515625" customWidth="1"/>
    <col min="11021" max="11022" width="9.28515625" bestFit="1" customWidth="1"/>
    <col min="11023" max="11023" width="9.28515625" customWidth="1"/>
    <col min="11024" max="11025" width="9.28515625" bestFit="1" customWidth="1"/>
    <col min="11026" max="11026" width="9.28515625" customWidth="1"/>
    <col min="11027" max="11027" width="10.140625" bestFit="1" customWidth="1"/>
    <col min="11029" max="11029" width="9.140625" customWidth="1"/>
    <col min="11262" max="11262" width="6.7109375" bestFit="1" customWidth="1"/>
    <col min="11263" max="11263" width="4.7109375" customWidth="1"/>
    <col min="11265" max="11265" width="55.140625" customWidth="1"/>
    <col min="11266" max="11266" width="9.28515625" bestFit="1" customWidth="1"/>
    <col min="11267" max="11267" width="9.28515625" customWidth="1"/>
    <col min="11268" max="11268" width="10.140625" bestFit="1" customWidth="1"/>
    <col min="11269" max="11269" width="9.28515625" bestFit="1" customWidth="1"/>
    <col min="11270" max="11270" width="9.28515625" customWidth="1"/>
    <col min="11271" max="11272" width="9.28515625" bestFit="1" customWidth="1"/>
    <col min="11273" max="11273" width="9.28515625" customWidth="1"/>
    <col min="11274" max="11275" width="9.28515625" bestFit="1" customWidth="1"/>
    <col min="11276" max="11276" width="9.28515625" customWidth="1"/>
    <col min="11277" max="11278" width="9.28515625" bestFit="1" customWidth="1"/>
    <col min="11279" max="11279" width="9.28515625" customWidth="1"/>
    <col min="11280" max="11281" width="9.28515625" bestFit="1" customWidth="1"/>
    <col min="11282" max="11282" width="9.28515625" customWidth="1"/>
    <col min="11283" max="11283" width="10.140625" bestFit="1" customWidth="1"/>
    <col min="11285" max="11285" width="9.140625" customWidth="1"/>
    <col min="11518" max="11518" width="6.7109375" bestFit="1" customWidth="1"/>
    <col min="11519" max="11519" width="4.7109375" customWidth="1"/>
    <col min="11521" max="11521" width="55.140625" customWidth="1"/>
    <col min="11522" max="11522" width="9.28515625" bestFit="1" customWidth="1"/>
    <col min="11523" max="11523" width="9.28515625" customWidth="1"/>
    <col min="11524" max="11524" width="10.140625" bestFit="1" customWidth="1"/>
    <col min="11525" max="11525" width="9.28515625" bestFit="1" customWidth="1"/>
    <col min="11526" max="11526" width="9.28515625" customWidth="1"/>
    <col min="11527" max="11528" width="9.28515625" bestFit="1" customWidth="1"/>
    <col min="11529" max="11529" width="9.28515625" customWidth="1"/>
    <col min="11530" max="11531" width="9.28515625" bestFit="1" customWidth="1"/>
    <col min="11532" max="11532" width="9.28515625" customWidth="1"/>
    <col min="11533" max="11534" width="9.28515625" bestFit="1" customWidth="1"/>
    <col min="11535" max="11535" width="9.28515625" customWidth="1"/>
    <col min="11536" max="11537" width="9.28515625" bestFit="1" customWidth="1"/>
    <col min="11538" max="11538" width="9.28515625" customWidth="1"/>
    <col min="11539" max="11539" width="10.140625" bestFit="1" customWidth="1"/>
    <col min="11541" max="11541" width="9.140625" customWidth="1"/>
    <col min="11774" max="11774" width="6.7109375" bestFit="1" customWidth="1"/>
    <col min="11775" max="11775" width="4.7109375" customWidth="1"/>
    <col min="11777" max="11777" width="55.140625" customWidth="1"/>
    <col min="11778" max="11778" width="9.28515625" bestFit="1" customWidth="1"/>
    <col min="11779" max="11779" width="9.28515625" customWidth="1"/>
    <col min="11780" max="11780" width="10.140625" bestFit="1" customWidth="1"/>
    <col min="11781" max="11781" width="9.28515625" bestFit="1" customWidth="1"/>
    <col min="11782" max="11782" width="9.28515625" customWidth="1"/>
    <col min="11783" max="11784" width="9.28515625" bestFit="1" customWidth="1"/>
    <col min="11785" max="11785" width="9.28515625" customWidth="1"/>
    <col min="11786" max="11787" width="9.28515625" bestFit="1" customWidth="1"/>
    <col min="11788" max="11788" width="9.28515625" customWidth="1"/>
    <col min="11789" max="11790" width="9.28515625" bestFit="1" customWidth="1"/>
    <col min="11791" max="11791" width="9.28515625" customWidth="1"/>
    <col min="11792" max="11793" width="9.28515625" bestFit="1" customWidth="1"/>
    <col min="11794" max="11794" width="9.28515625" customWidth="1"/>
    <col min="11795" max="11795" width="10.140625" bestFit="1" customWidth="1"/>
    <col min="11797" max="11797" width="9.140625" customWidth="1"/>
    <col min="12030" max="12030" width="6.7109375" bestFit="1" customWidth="1"/>
    <col min="12031" max="12031" width="4.7109375" customWidth="1"/>
    <col min="12033" max="12033" width="55.140625" customWidth="1"/>
    <col min="12034" max="12034" width="9.28515625" bestFit="1" customWidth="1"/>
    <col min="12035" max="12035" width="9.28515625" customWidth="1"/>
    <col min="12036" max="12036" width="10.140625" bestFit="1" customWidth="1"/>
    <col min="12037" max="12037" width="9.28515625" bestFit="1" customWidth="1"/>
    <col min="12038" max="12038" width="9.28515625" customWidth="1"/>
    <col min="12039" max="12040" width="9.28515625" bestFit="1" customWidth="1"/>
    <col min="12041" max="12041" width="9.28515625" customWidth="1"/>
    <col min="12042" max="12043" width="9.28515625" bestFit="1" customWidth="1"/>
    <col min="12044" max="12044" width="9.28515625" customWidth="1"/>
    <col min="12045" max="12046" width="9.28515625" bestFit="1" customWidth="1"/>
    <col min="12047" max="12047" width="9.28515625" customWidth="1"/>
    <col min="12048" max="12049" width="9.28515625" bestFit="1" customWidth="1"/>
    <col min="12050" max="12050" width="9.28515625" customWidth="1"/>
    <col min="12051" max="12051" width="10.140625" bestFit="1" customWidth="1"/>
    <col min="12053" max="12053" width="9.140625" customWidth="1"/>
    <col min="12286" max="12286" width="6.7109375" bestFit="1" customWidth="1"/>
    <col min="12287" max="12287" width="4.7109375" customWidth="1"/>
    <col min="12289" max="12289" width="55.140625" customWidth="1"/>
    <col min="12290" max="12290" width="9.28515625" bestFit="1" customWidth="1"/>
    <col min="12291" max="12291" width="9.28515625" customWidth="1"/>
    <col min="12292" max="12292" width="10.140625" bestFit="1" customWidth="1"/>
    <col min="12293" max="12293" width="9.28515625" bestFit="1" customWidth="1"/>
    <col min="12294" max="12294" width="9.28515625" customWidth="1"/>
    <col min="12295" max="12296" width="9.28515625" bestFit="1" customWidth="1"/>
    <col min="12297" max="12297" width="9.28515625" customWidth="1"/>
    <col min="12298" max="12299" width="9.28515625" bestFit="1" customWidth="1"/>
    <col min="12300" max="12300" width="9.28515625" customWidth="1"/>
    <col min="12301" max="12302" width="9.28515625" bestFit="1" customWidth="1"/>
    <col min="12303" max="12303" width="9.28515625" customWidth="1"/>
    <col min="12304" max="12305" width="9.28515625" bestFit="1" customWidth="1"/>
    <col min="12306" max="12306" width="9.28515625" customWidth="1"/>
    <col min="12307" max="12307" width="10.140625" bestFit="1" customWidth="1"/>
    <col min="12309" max="12309" width="9.140625" customWidth="1"/>
    <col min="12542" max="12542" width="6.7109375" bestFit="1" customWidth="1"/>
    <col min="12543" max="12543" width="4.7109375" customWidth="1"/>
    <col min="12545" max="12545" width="55.140625" customWidth="1"/>
    <col min="12546" max="12546" width="9.28515625" bestFit="1" customWidth="1"/>
    <col min="12547" max="12547" width="9.28515625" customWidth="1"/>
    <col min="12548" max="12548" width="10.140625" bestFit="1" customWidth="1"/>
    <col min="12549" max="12549" width="9.28515625" bestFit="1" customWidth="1"/>
    <col min="12550" max="12550" width="9.28515625" customWidth="1"/>
    <col min="12551" max="12552" width="9.28515625" bestFit="1" customWidth="1"/>
    <col min="12553" max="12553" width="9.28515625" customWidth="1"/>
    <col min="12554" max="12555" width="9.28515625" bestFit="1" customWidth="1"/>
    <col min="12556" max="12556" width="9.28515625" customWidth="1"/>
    <col min="12557" max="12558" width="9.28515625" bestFit="1" customWidth="1"/>
    <col min="12559" max="12559" width="9.28515625" customWidth="1"/>
    <col min="12560" max="12561" width="9.28515625" bestFit="1" customWidth="1"/>
    <col min="12562" max="12562" width="9.28515625" customWidth="1"/>
    <col min="12563" max="12563" width="10.140625" bestFit="1" customWidth="1"/>
    <col min="12565" max="12565" width="9.140625" customWidth="1"/>
    <col min="12798" max="12798" width="6.7109375" bestFit="1" customWidth="1"/>
    <col min="12799" max="12799" width="4.7109375" customWidth="1"/>
    <col min="12801" max="12801" width="55.140625" customWidth="1"/>
    <col min="12802" max="12802" width="9.28515625" bestFit="1" customWidth="1"/>
    <col min="12803" max="12803" width="9.28515625" customWidth="1"/>
    <col min="12804" max="12804" width="10.140625" bestFit="1" customWidth="1"/>
    <col min="12805" max="12805" width="9.28515625" bestFit="1" customWidth="1"/>
    <col min="12806" max="12806" width="9.28515625" customWidth="1"/>
    <col min="12807" max="12808" width="9.28515625" bestFit="1" customWidth="1"/>
    <col min="12809" max="12809" width="9.28515625" customWidth="1"/>
    <col min="12810" max="12811" width="9.28515625" bestFit="1" customWidth="1"/>
    <col min="12812" max="12812" width="9.28515625" customWidth="1"/>
    <col min="12813" max="12814" width="9.28515625" bestFit="1" customWidth="1"/>
    <col min="12815" max="12815" width="9.28515625" customWidth="1"/>
    <col min="12816" max="12817" width="9.28515625" bestFit="1" customWidth="1"/>
    <col min="12818" max="12818" width="9.28515625" customWidth="1"/>
    <col min="12819" max="12819" width="10.140625" bestFit="1" customWidth="1"/>
    <col min="12821" max="12821" width="9.140625" customWidth="1"/>
    <col min="13054" max="13054" width="6.7109375" bestFit="1" customWidth="1"/>
    <col min="13055" max="13055" width="4.7109375" customWidth="1"/>
    <col min="13057" max="13057" width="55.140625" customWidth="1"/>
    <col min="13058" max="13058" width="9.28515625" bestFit="1" customWidth="1"/>
    <col min="13059" max="13059" width="9.28515625" customWidth="1"/>
    <col min="13060" max="13060" width="10.140625" bestFit="1" customWidth="1"/>
    <col min="13061" max="13061" width="9.28515625" bestFit="1" customWidth="1"/>
    <col min="13062" max="13062" width="9.28515625" customWidth="1"/>
    <col min="13063" max="13064" width="9.28515625" bestFit="1" customWidth="1"/>
    <col min="13065" max="13065" width="9.28515625" customWidth="1"/>
    <col min="13066" max="13067" width="9.28515625" bestFit="1" customWidth="1"/>
    <col min="13068" max="13068" width="9.28515625" customWidth="1"/>
    <col min="13069" max="13070" width="9.28515625" bestFit="1" customWidth="1"/>
    <col min="13071" max="13071" width="9.28515625" customWidth="1"/>
    <col min="13072" max="13073" width="9.28515625" bestFit="1" customWidth="1"/>
    <col min="13074" max="13074" width="9.28515625" customWidth="1"/>
    <col min="13075" max="13075" width="10.140625" bestFit="1" customWidth="1"/>
    <col min="13077" max="13077" width="9.140625" customWidth="1"/>
    <col min="13310" max="13310" width="6.7109375" bestFit="1" customWidth="1"/>
    <col min="13311" max="13311" width="4.7109375" customWidth="1"/>
    <col min="13313" max="13313" width="55.140625" customWidth="1"/>
    <col min="13314" max="13314" width="9.28515625" bestFit="1" customWidth="1"/>
    <col min="13315" max="13315" width="9.28515625" customWidth="1"/>
    <col min="13316" max="13316" width="10.140625" bestFit="1" customWidth="1"/>
    <col min="13317" max="13317" width="9.28515625" bestFit="1" customWidth="1"/>
    <col min="13318" max="13318" width="9.28515625" customWidth="1"/>
    <col min="13319" max="13320" width="9.28515625" bestFit="1" customWidth="1"/>
    <col min="13321" max="13321" width="9.28515625" customWidth="1"/>
    <col min="13322" max="13323" width="9.28515625" bestFit="1" customWidth="1"/>
    <col min="13324" max="13324" width="9.28515625" customWidth="1"/>
    <col min="13325" max="13326" width="9.28515625" bestFit="1" customWidth="1"/>
    <col min="13327" max="13327" width="9.28515625" customWidth="1"/>
    <col min="13328" max="13329" width="9.28515625" bestFit="1" customWidth="1"/>
    <col min="13330" max="13330" width="9.28515625" customWidth="1"/>
    <col min="13331" max="13331" width="10.140625" bestFit="1" customWidth="1"/>
    <col min="13333" max="13333" width="9.140625" customWidth="1"/>
    <col min="13566" max="13566" width="6.7109375" bestFit="1" customWidth="1"/>
    <col min="13567" max="13567" width="4.7109375" customWidth="1"/>
    <col min="13569" max="13569" width="55.140625" customWidth="1"/>
    <col min="13570" max="13570" width="9.28515625" bestFit="1" customWidth="1"/>
    <col min="13571" max="13571" width="9.28515625" customWidth="1"/>
    <col min="13572" max="13572" width="10.140625" bestFit="1" customWidth="1"/>
    <col min="13573" max="13573" width="9.28515625" bestFit="1" customWidth="1"/>
    <col min="13574" max="13574" width="9.28515625" customWidth="1"/>
    <col min="13575" max="13576" width="9.28515625" bestFit="1" customWidth="1"/>
    <col min="13577" max="13577" width="9.28515625" customWidth="1"/>
    <col min="13578" max="13579" width="9.28515625" bestFit="1" customWidth="1"/>
    <col min="13580" max="13580" width="9.28515625" customWidth="1"/>
    <col min="13581" max="13582" width="9.28515625" bestFit="1" customWidth="1"/>
    <col min="13583" max="13583" width="9.28515625" customWidth="1"/>
    <col min="13584" max="13585" width="9.28515625" bestFit="1" customWidth="1"/>
    <col min="13586" max="13586" width="9.28515625" customWidth="1"/>
    <col min="13587" max="13587" width="10.140625" bestFit="1" customWidth="1"/>
    <col min="13589" max="13589" width="9.140625" customWidth="1"/>
    <col min="13822" max="13822" width="6.7109375" bestFit="1" customWidth="1"/>
    <col min="13823" max="13823" width="4.7109375" customWidth="1"/>
    <col min="13825" max="13825" width="55.140625" customWidth="1"/>
    <col min="13826" max="13826" width="9.28515625" bestFit="1" customWidth="1"/>
    <col min="13827" max="13827" width="9.28515625" customWidth="1"/>
    <col min="13828" max="13828" width="10.140625" bestFit="1" customWidth="1"/>
    <col min="13829" max="13829" width="9.28515625" bestFit="1" customWidth="1"/>
    <col min="13830" max="13830" width="9.28515625" customWidth="1"/>
    <col min="13831" max="13832" width="9.28515625" bestFit="1" customWidth="1"/>
    <col min="13833" max="13833" width="9.28515625" customWidth="1"/>
    <col min="13834" max="13835" width="9.28515625" bestFit="1" customWidth="1"/>
    <col min="13836" max="13836" width="9.28515625" customWidth="1"/>
    <col min="13837" max="13838" width="9.28515625" bestFit="1" customWidth="1"/>
    <col min="13839" max="13839" width="9.28515625" customWidth="1"/>
    <col min="13840" max="13841" width="9.28515625" bestFit="1" customWidth="1"/>
    <col min="13842" max="13842" width="9.28515625" customWidth="1"/>
    <col min="13843" max="13843" width="10.140625" bestFit="1" customWidth="1"/>
    <col min="13845" max="13845" width="9.140625" customWidth="1"/>
    <col min="14078" max="14078" width="6.7109375" bestFit="1" customWidth="1"/>
    <col min="14079" max="14079" width="4.7109375" customWidth="1"/>
    <col min="14081" max="14081" width="55.140625" customWidth="1"/>
    <col min="14082" max="14082" width="9.28515625" bestFit="1" customWidth="1"/>
    <col min="14083" max="14083" width="9.28515625" customWidth="1"/>
    <col min="14084" max="14084" width="10.140625" bestFit="1" customWidth="1"/>
    <col min="14085" max="14085" width="9.28515625" bestFit="1" customWidth="1"/>
    <col min="14086" max="14086" width="9.28515625" customWidth="1"/>
    <col min="14087" max="14088" width="9.28515625" bestFit="1" customWidth="1"/>
    <col min="14089" max="14089" width="9.28515625" customWidth="1"/>
    <col min="14090" max="14091" width="9.28515625" bestFit="1" customWidth="1"/>
    <col min="14092" max="14092" width="9.28515625" customWidth="1"/>
    <col min="14093" max="14094" width="9.28515625" bestFit="1" customWidth="1"/>
    <col min="14095" max="14095" width="9.28515625" customWidth="1"/>
    <col min="14096" max="14097" width="9.28515625" bestFit="1" customWidth="1"/>
    <col min="14098" max="14098" width="9.28515625" customWidth="1"/>
    <col min="14099" max="14099" width="10.140625" bestFit="1" customWidth="1"/>
    <col min="14101" max="14101" width="9.140625" customWidth="1"/>
    <col min="14334" max="14334" width="6.7109375" bestFit="1" customWidth="1"/>
    <col min="14335" max="14335" width="4.7109375" customWidth="1"/>
    <col min="14337" max="14337" width="55.140625" customWidth="1"/>
    <col min="14338" max="14338" width="9.28515625" bestFit="1" customWidth="1"/>
    <col min="14339" max="14339" width="9.28515625" customWidth="1"/>
    <col min="14340" max="14340" width="10.140625" bestFit="1" customWidth="1"/>
    <col min="14341" max="14341" width="9.28515625" bestFit="1" customWidth="1"/>
    <col min="14342" max="14342" width="9.28515625" customWidth="1"/>
    <col min="14343" max="14344" width="9.28515625" bestFit="1" customWidth="1"/>
    <col min="14345" max="14345" width="9.28515625" customWidth="1"/>
    <col min="14346" max="14347" width="9.28515625" bestFit="1" customWidth="1"/>
    <col min="14348" max="14348" width="9.28515625" customWidth="1"/>
    <col min="14349" max="14350" width="9.28515625" bestFit="1" customWidth="1"/>
    <col min="14351" max="14351" width="9.28515625" customWidth="1"/>
    <col min="14352" max="14353" width="9.28515625" bestFit="1" customWidth="1"/>
    <col min="14354" max="14354" width="9.28515625" customWidth="1"/>
    <col min="14355" max="14355" width="10.140625" bestFit="1" customWidth="1"/>
    <col min="14357" max="14357" width="9.140625" customWidth="1"/>
    <col min="14590" max="14590" width="6.7109375" bestFit="1" customWidth="1"/>
    <col min="14591" max="14591" width="4.7109375" customWidth="1"/>
    <col min="14593" max="14593" width="55.140625" customWidth="1"/>
    <col min="14594" max="14594" width="9.28515625" bestFit="1" customWidth="1"/>
    <col min="14595" max="14595" width="9.28515625" customWidth="1"/>
    <col min="14596" max="14596" width="10.140625" bestFit="1" customWidth="1"/>
    <col min="14597" max="14597" width="9.28515625" bestFit="1" customWidth="1"/>
    <col min="14598" max="14598" width="9.28515625" customWidth="1"/>
    <col min="14599" max="14600" width="9.28515625" bestFit="1" customWidth="1"/>
    <col min="14601" max="14601" width="9.28515625" customWidth="1"/>
    <col min="14602" max="14603" width="9.28515625" bestFit="1" customWidth="1"/>
    <col min="14604" max="14604" width="9.28515625" customWidth="1"/>
    <col min="14605" max="14606" width="9.28515625" bestFit="1" customWidth="1"/>
    <col min="14607" max="14607" width="9.28515625" customWidth="1"/>
    <col min="14608" max="14609" width="9.28515625" bestFit="1" customWidth="1"/>
    <col min="14610" max="14610" width="9.28515625" customWidth="1"/>
    <col min="14611" max="14611" width="10.140625" bestFit="1" customWidth="1"/>
    <col min="14613" max="14613" width="9.140625" customWidth="1"/>
    <col min="14846" max="14846" width="6.7109375" bestFit="1" customWidth="1"/>
    <col min="14847" max="14847" width="4.7109375" customWidth="1"/>
    <col min="14849" max="14849" width="55.140625" customWidth="1"/>
    <col min="14850" max="14850" width="9.28515625" bestFit="1" customWidth="1"/>
    <col min="14851" max="14851" width="9.28515625" customWidth="1"/>
    <col min="14852" max="14852" width="10.140625" bestFit="1" customWidth="1"/>
    <col min="14853" max="14853" width="9.28515625" bestFit="1" customWidth="1"/>
    <col min="14854" max="14854" width="9.28515625" customWidth="1"/>
    <col min="14855" max="14856" width="9.28515625" bestFit="1" customWidth="1"/>
    <col min="14857" max="14857" width="9.28515625" customWidth="1"/>
    <col min="14858" max="14859" width="9.28515625" bestFit="1" customWidth="1"/>
    <col min="14860" max="14860" width="9.28515625" customWidth="1"/>
    <col min="14861" max="14862" width="9.28515625" bestFit="1" customWidth="1"/>
    <col min="14863" max="14863" width="9.28515625" customWidth="1"/>
    <col min="14864" max="14865" width="9.28515625" bestFit="1" customWidth="1"/>
    <col min="14866" max="14866" width="9.28515625" customWidth="1"/>
    <col min="14867" max="14867" width="10.140625" bestFit="1" customWidth="1"/>
    <col min="14869" max="14869" width="9.140625" customWidth="1"/>
    <col min="15102" max="15102" width="6.7109375" bestFit="1" customWidth="1"/>
    <col min="15103" max="15103" width="4.7109375" customWidth="1"/>
    <col min="15105" max="15105" width="55.140625" customWidth="1"/>
    <col min="15106" max="15106" width="9.28515625" bestFit="1" customWidth="1"/>
    <col min="15107" max="15107" width="9.28515625" customWidth="1"/>
    <col min="15108" max="15108" width="10.140625" bestFit="1" customWidth="1"/>
    <col min="15109" max="15109" width="9.28515625" bestFit="1" customWidth="1"/>
    <col min="15110" max="15110" width="9.28515625" customWidth="1"/>
    <col min="15111" max="15112" width="9.28515625" bestFit="1" customWidth="1"/>
    <col min="15113" max="15113" width="9.28515625" customWidth="1"/>
    <col min="15114" max="15115" width="9.28515625" bestFit="1" customWidth="1"/>
    <col min="15116" max="15116" width="9.28515625" customWidth="1"/>
    <col min="15117" max="15118" width="9.28515625" bestFit="1" customWidth="1"/>
    <col min="15119" max="15119" width="9.28515625" customWidth="1"/>
    <col min="15120" max="15121" width="9.28515625" bestFit="1" customWidth="1"/>
    <col min="15122" max="15122" width="9.28515625" customWidth="1"/>
    <col min="15123" max="15123" width="10.140625" bestFit="1" customWidth="1"/>
    <col min="15125" max="15125" width="9.140625" customWidth="1"/>
    <col min="15358" max="15358" width="6.7109375" bestFit="1" customWidth="1"/>
    <col min="15359" max="15359" width="4.7109375" customWidth="1"/>
    <col min="15361" max="15361" width="55.140625" customWidth="1"/>
    <col min="15362" max="15362" width="9.28515625" bestFit="1" customWidth="1"/>
    <col min="15363" max="15363" width="9.28515625" customWidth="1"/>
    <col min="15364" max="15364" width="10.140625" bestFit="1" customWidth="1"/>
    <col min="15365" max="15365" width="9.28515625" bestFit="1" customWidth="1"/>
    <col min="15366" max="15366" width="9.28515625" customWidth="1"/>
    <col min="15367" max="15368" width="9.28515625" bestFit="1" customWidth="1"/>
    <col min="15369" max="15369" width="9.28515625" customWidth="1"/>
    <col min="15370" max="15371" width="9.28515625" bestFit="1" customWidth="1"/>
    <col min="15372" max="15372" width="9.28515625" customWidth="1"/>
    <col min="15373" max="15374" width="9.28515625" bestFit="1" customWidth="1"/>
    <col min="15375" max="15375" width="9.28515625" customWidth="1"/>
    <col min="15376" max="15377" width="9.28515625" bestFit="1" customWidth="1"/>
    <col min="15378" max="15378" width="9.28515625" customWidth="1"/>
    <col min="15379" max="15379" width="10.140625" bestFit="1" customWidth="1"/>
    <col min="15381" max="15381" width="9.140625" customWidth="1"/>
    <col min="15614" max="15614" width="6.7109375" bestFit="1" customWidth="1"/>
    <col min="15615" max="15615" width="4.7109375" customWidth="1"/>
    <col min="15617" max="15617" width="55.140625" customWidth="1"/>
    <col min="15618" max="15618" width="9.28515625" bestFit="1" customWidth="1"/>
    <col min="15619" max="15619" width="9.28515625" customWidth="1"/>
    <col min="15620" max="15620" width="10.140625" bestFit="1" customWidth="1"/>
    <col min="15621" max="15621" width="9.28515625" bestFit="1" customWidth="1"/>
    <col min="15622" max="15622" width="9.28515625" customWidth="1"/>
    <col min="15623" max="15624" width="9.28515625" bestFit="1" customWidth="1"/>
    <col min="15625" max="15625" width="9.28515625" customWidth="1"/>
    <col min="15626" max="15627" width="9.28515625" bestFit="1" customWidth="1"/>
    <col min="15628" max="15628" width="9.28515625" customWidth="1"/>
    <col min="15629" max="15630" width="9.28515625" bestFit="1" customWidth="1"/>
    <col min="15631" max="15631" width="9.28515625" customWidth="1"/>
    <col min="15632" max="15633" width="9.28515625" bestFit="1" customWidth="1"/>
    <col min="15634" max="15634" width="9.28515625" customWidth="1"/>
    <col min="15635" max="15635" width="10.140625" bestFit="1" customWidth="1"/>
    <col min="15637" max="15637" width="9.140625" customWidth="1"/>
    <col min="15870" max="15870" width="6.7109375" bestFit="1" customWidth="1"/>
    <col min="15871" max="15871" width="4.7109375" customWidth="1"/>
    <col min="15873" max="15873" width="55.140625" customWidth="1"/>
    <col min="15874" max="15874" width="9.28515625" bestFit="1" customWidth="1"/>
    <col min="15875" max="15875" width="9.28515625" customWidth="1"/>
    <col min="15876" max="15876" width="10.140625" bestFit="1" customWidth="1"/>
    <col min="15877" max="15877" width="9.28515625" bestFit="1" customWidth="1"/>
    <col min="15878" max="15878" width="9.28515625" customWidth="1"/>
    <col min="15879" max="15880" width="9.28515625" bestFit="1" customWidth="1"/>
    <col min="15881" max="15881" width="9.28515625" customWidth="1"/>
    <col min="15882" max="15883" width="9.28515625" bestFit="1" customWidth="1"/>
    <col min="15884" max="15884" width="9.28515625" customWidth="1"/>
    <col min="15885" max="15886" width="9.28515625" bestFit="1" customWidth="1"/>
    <col min="15887" max="15887" width="9.28515625" customWidth="1"/>
    <col min="15888" max="15889" width="9.28515625" bestFit="1" customWidth="1"/>
    <col min="15890" max="15890" width="9.28515625" customWidth="1"/>
    <col min="15891" max="15891" width="10.140625" bestFit="1" customWidth="1"/>
    <col min="15893" max="15893" width="9.140625" customWidth="1"/>
    <col min="16126" max="16126" width="6.7109375" bestFit="1" customWidth="1"/>
    <col min="16127" max="16127" width="4.7109375" customWidth="1"/>
    <col min="16129" max="16129" width="55.140625" customWidth="1"/>
    <col min="16130" max="16130" width="9.28515625" bestFit="1" customWidth="1"/>
    <col min="16131" max="16131" width="9.28515625" customWidth="1"/>
    <col min="16132" max="16132" width="10.140625" bestFit="1" customWidth="1"/>
    <col min="16133" max="16133" width="9.28515625" bestFit="1" customWidth="1"/>
    <col min="16134" max="16134" width="9.28515625" customWidth="1"/>
    <col min="16135" max="16136" width="9.28515625" bestFit="1" customWidth="1"/>
    <col min="16137" max="16137" width="9.28515625" customWidth="1"/>
    <col min="16138" max="16139" width="9.28515625" bestFit="1" customWidth="1"/>
    <col min="16140" max="16140" width="9.28515625" customWidth="1"/>
    <col min="16141" max="16142" width="9.28515625" bestFit="1" customWidth="1"/>
    <col min="16143" max="16143" width="9.28515625" customWidth="1"/>
    <col min="16144" max="16145" width="9.28515625" bestFit="1" customWidth="1"/>
    <col min="16146" max="16146" width="9.28515625" customWidth="1"/>
    <col min="16147" max="16147" width="10.140625" bestFit="1" customWidth="1"/>
    <col min="16149" max="16149" width="9.140625" customWidth="1"/>
  </cols>
  <sheetData>
    <row r="1" spans="1:31">
      <c r="B1">
        <f>KG!B1</f>
        <v>2026</v>
      </c>
      <c r="D1" s="34" t="s">
        <v>33</v>
      </c>
      <c r="W1" s="1"/>
      <c r="X1" s="1" t="s">
        <v>38</v>
      </c>
      <c r="Y1" s="1">
        <f>KG!AB1</f>
        <v>23</v>
      </c>
      <c r="AA1" s="37">
        <f>Y1/Y2</f>
        <v>1.7692307692307692</v>
      </c>
    </row>
    <row r="2" spans="1:31">
      <c r="B2" s="32" t="str">
        <f>KG!B2</f>
        <v>Июль</v>
      </c>
      <c r="D2" t="s">
        <v>17</v>
      </c>
      <c r="U2" s="1"/>
      <c r="W2" s="37">
        <f>S60/KG!$V$60</f>
        <v>0.11707329609788958</v>
      </c>
      <c r="X2" s="38" t="s">
        <v>39</v>
      </c>
      <c r="Y2" s="1">
        <f>KG!AB2</f>
        <v>13</v>
      </c>
      <c r="AA2" s="70">
        <f>SUMPRODUCT(AA5:AA50,AD5:AD50)</f>
        <v>5723362.3850000007</v>
      </c>
    </row>
    <row r="3" spans="1:31" ht="45">
      <c r="A3" s="2" t="s">
        <v>1</v>
      </c>
      <c r="B3" s="2" t="s">
        <v>2</v>
      </c>
      <c r="C3" s="3" t="s">
        <v>3</v>
      </c>
      <c r="D3" s="4" t="s">
        <v>4</v>
      </c>
      <c r="E3" s="131" t="s">
        <v>5</v>
      </c>
      <c r="F3" s="131"/>
      <c r="G3" s="131"/>
      <c r="H3" s="131" t="s">
        <v>6</v>
      </c>
      <c r="I3" s="131"/>
      <c r="J3" s="131"/>
      <c r="K3" s="131" t="s">
        <v>7</v>
      </c>
      <c r="L3" s="131"/>
      <c r="M3" s="131"/>
      <c r="N3" s="131" t="s">
        <v>8</v>
      </c>
      <c r="O3" s="131"/>
      <c r="P3" s="131"/>
      <c r="Q3" s="123" t="s">
        <v>9</v>
      </c>
      <c r="R3" s="123"/>
      <c r="S3" s="123"/>
      <c r="U3" s="1"/>
      <c r="W3" s="35" t="s">
        <v>35</v>
      </c>
      <c r="X3" s="39" t="s">
        <v>36</v>
      </c>
      <c r="Y3" s="39" t="s">
        <v>37</v>
      </c>
      <c r="AA3" s="43" t="s">
        <v>40</v>
      </c>
      <c r="AB3" s="39" t="s">
        <v>41</v>
      </c>
      <c r="AC3" s="39" t="s">
        <v>42</v>
      </c>
    </row>
    <row r="4" spans="1:31" ht="30">
      <c r="A4" s="3"/>
      <c r="B4" s="2"/>
      <c r="C4" s="5"/>
      <c r="D4" s="6"/>
      <c r="E4" s="7" t="s">
        <v>10</v>
      </c>
      <c r="F4" s="7" t="s">
        <v>11</v>
      </c>
      <c r="G4" s="7" t="s">
        <v>12</v>
      </c>
      <c r="H4" s="8" t="s">
        <v>10</v>
      </c>
      <c r="I4" s="8" t="s">
        <v>11</v>
      </c>
      <c r="J4" s="7" t="s">
        <v>12</v>
      </c>
      <c r="K4" s="8" t="s">
        <v>10</v>
      </c>
      <c r="L4" s="8" t="s">
        <v>11</v>
      </c>
      <c r="M4" s="7" t="s">
        <v>12</v>
      </c>
      <c r="N4" s="8" t="s">
        <v>10</v>
      </c>
      <c r="O4" s="8" t="s">
        <v>11</v>
      </c>
      <c r="P4" s="7" t="s">
        <v>12</v>
      </c>
      <c r="Q4" s="9" t="s">
        <v>10</v>
      </c>
      <c r="R4" s="9" t="s">
        <v>11</v>
      </c>
      <c r="S4" s="10" t="s">
        <v>12</v>
      </c>
      <c r="U4" s="11" t="s">
        <v>13</v>
      </c>
      <c r="W4" s="35" t="s">
        <v>11</v>
      </c>
      <c r="X4" s="35" t="s">
        <v>11</v>
      </c>
      <c r="Y4" s="35" t="s">
        <v>11</v>
      </c>
      <c r="AA4" s="43" t="s">
        <v>11</v>
      </c>
      <c r="AB4" s="43" t="s">
        <v>11</v>
      </c>
      <c r="AC4" s="43" t="s">
        <v>43</v>
      </c>
    </row>
    <row r="5" spans="1:31">
      <c r="A5" s="12">
        <f>KG!A5</f>
        <v>1</v>
      </c>
      <c r="B5" s="42">
        <f>KG!B5</f>
        <v>1401515</v>
      </c>
      <c r="C5" s="19">
        <f>KG!C5</f>
        <v>13599</v>
      </c>
      <c r="D5" s="86" t="str">
        <f>KG!D5</f>
        <v>Чипсы Kracks Barbeque 12*45 gr</v>
      </c>
      <c r="E5" s="14">
        <v>15</v>
      </c>
      <c r="F5" s="14">
        <f t="shared" ref="F5" si="0">E5/$U5</f>
        <v>1.25</v>
      </c>
      <c r="G5" s="14">
        <v>1575</v>
      </c>
      <c r="H5" s="14">
        <v>95</v>
      </c>
      <c r="I5" s="14">
        <f t="shared" ref="I5" si="1">H5/$U5</f>
        <v>7.916666666666667</v>
      </c>
      <c r="J5" s="14">
        <v>9799.65</v>
      </c>
      <c r="K5" s="14">
        <v>4</v>
      </c>
      <c r="L5" s="14">
        <f t="shared" ref="L5" si="2">K5/$U5</f>
        <v>0.33333333333333331</v>
      </c>
      <c r="M5" s="14">
        <v>399</v>
      </c>
      <c r="N5" s="14">
        <v>52</v>
      </c>
      <c r="O5" s="14">
        <f>N5/$U5</f>
        <v>4.333333333333333</v>
      </c>
      <c r="P5" s="14">
        <v>5460</v>
      </c>
      <c r="Q5" s="16">
        <f>E5+H5+K5+N5</f>
        <v>166</v>
      </c>
      <c r="R5" s="16">
        <f>Q5/$U5</f>
        <v>13.833333333333334</v>
      </c>
      <c r="S5" s="17">
        <f>G5+J5+M5+P5</f>
        <v>17233.650000000001</v>
      </c>
      <c r="U5" s="18">
        <f>KG!X5</f>
        <v>12</v>
      </c>
      <c r="V5" s="31"/>
      <c r="W5" s="36">
        <v>5.4017873358349009</v>
      </c>
      <c r="X5" s="36">
        <f>W5-R5</f>
        <v>-8.4315459974984321</v>
      </c>
      <c r="Y5" s="40">
        <f>R5/W5-1</f>
        <v>1.560880773955025</v>
      </c>
      <c r="AA5" s="36">
        <v>12.083333333333334</v>
      </c>
      <c r="AB5" s="36">
        <f>R5/$Y$1</f>
        <v>0.60144927536231885</v>
      </c>
      <c r="AC5" s="36">
        <f>IF(AB5=0,0,AA5/AB5)</f>
        <v>20.090361445783135</v>
      </c>
      <c r="AD5" s="76">
        <f>KG!AG5</f>
        <v>1260</v>
      </c>
      <c r="AE5" s="31">
        <f>AA5*AD5</f>
        <v>15225</v>
      </c>
    </row>
    <row r="6" spans="1:31">
      <c r="A6" s="12">
        <f>KG!A6</f>
        <v>2</v>
      </c>
      <c r="B6" s="42">
        <f>KG!B6</f>
        <v>1401015</v>
      </c>
      <c r="C6" s="19">
        <f>KG!C6</f>
        <v>13594</v>
      </c>
      <c r="D6" s="86" t="str">
        <f>KG!D6</f>
        <v>Чипсы Kracks Barbeque 14*160 gr</v>
      </c>
      <c r="E6" s="14">
        <v>27</v>
      </c>
      <c r="F6" s="14">
        <f t="shared" ref="F6:F58" si="3">E6/$U6</f>
        <v>1.9285714285714286</v>
      </c>
      <c r="G6" s="14">
        <v>6074.85</v>
      </c>
      <c r="H6" s="14">
        <v>108</v>
      </c>
      <c r="I6" s="14">
        <f t="shared" ref="I6:I58" si="4">H6/$U6</f>
        <v>7.7142857142857144</v>
      </c>
      <c r="J6" s="14">
        <v>23926.5</v>
      </c>
      <c r="K6" s="14">
        <v>27</v>
      </c>
      <c r="L6" s="14">
        <f t="shared" ref="L6:L58" si="5">K6/$U6</f>
        <v>1.9285714285714286</v>
      </c>
      <c r="M6" s="14">
        <v>5771.25</v>
      </c>
      <c r="N6" s="14">
        <v>57</v>
      </c>
      <c r="O6" s="14">
        <f t="shared" ref="O6:O58" si="6">N6/$U6</f>
        <v>4.0714285714285712</v>
      </c>
      <c r="P6" s="14">
        <v>12825</v>
      </c>
      <c r="Q6" s="16">
        <f t="shared" ref="Q6:Q58" si="7">E6+H6+K6+N6</f>
        <v>219</v>
      </c>
      <c r="R6" s="16">
        <f t="shared" ref="R6:R58" si="8">Q6/$U6</f>
        <v>15.642857142857142</v>
      </c>
      <c r="S6" s="17">
        <f t="shared" ref="S6:S58" si="9">G6+J6+M6+P6</f>
        <v>48597.599999999999</v>
      </c>
      <c r="U6" s="18">
        <f>KG!X6</f>
        <v>14</v>
      </c>
      <c r="V6" s="31"/>
      <c r="W6" s="36">
        <v>6.4017873358349</v>
      </c>
      <c r="X6" s="36">
        <f t="shared" ref="X6:X58" si="10">W6-R6</f>
        <v>-9.2410698070222423</v>
      </c>
      <c r="Y6" s="40">
        <f t="shared" ref="Y6:Y58" si="11">R6/W6-1</f>
        <v>1.4435140254181924</v>
      </c>
      <c r="AA6" s="36">
        <v>19.857142857142858</v>
      </c>
      <c r="AB6" s="36">
        <f t="shared" ref="AB6:AB58" si="12">R6/$Y$1</f>
        <v>0.68012422360248448</v>
      </c>
      <c r="AC6" s="36">
        <f t="shared" ref="AC6:AC58" si="13">IF(AB6=0,0,AA6/AB6)</f>
        <v>29.196347031963469</v>
      </c>
      <c r="AD6" s="76">
        <f>KG!AG6</f>
        <v>3150</v>
      </c>
      <c r="AE6" s="31">
        <f t="shared" ref="AE6:AE58" si="14">AA6*AD6</f>
        <v>62550</v>
      </c>
    </row>
    <row r="7" spans="1:31">
      <c r="A7" s="12">
        <f>KG!A7</f>
        <v>3</v>
      </c>
      <c r="B7" s="42">
        <f>KG!B7</f>
        <v>1401520</v>
      </c>
      <c r="C7" s="19">
        <f>KG!C7</f>
        <v>13600</v>
      </c>
      <c r="D7" s="86" t="str">
        <f>KG!D7</f>
        <v>Чипсы Kracks Cheese 12*45 gr</v>
      </c>
      <c r="E7" s="14">
        <v>40</v>
      </c>
      <c r="F7" s="14">
        <f t="shared" si="3"/>
        <v>3.3333333333333335</v>
      </c>
      <c r="G7" s="14">
        <v>4200</v>
      </c>
      <c r="H7" s="14">
        <v>108</v>
      </c>
      <c r="I7" s="14">
        <f t="shared" si="4"/>
        <v>9</v>
      </c>
      <c r="J7" s="14">
        <v>11073.3</v>
      </c>
      <c r="K7" s="14">
        <v>5</v>
      </c>
      <c r="L7" s="14">
        <f t="shared" si="5"/>
        <v>0.41666666666666669</v>
      </c>
      <c r="M7" s="14">
        <v>498.75</v>
      </c>
      <c r="N7" s="14">
        <v>58</v>
      </c>
      <c r="O7" s="14">
        <f t="shared" si="6"/>
        <v>4.833333333333333</v>
      </c>
      <c r="P7" s="14">
        <v>6090</v>
      </c>
      <c r="Q7" s="16">
        <f t="shared" si="7"/>
        <v>211</v>
      </c>
      <c r="R7" s="16">
        <f t="shared" si="8"/>
        <v>17.583333333333332</v>
      </c>
      <c r="S7" s="17">
        <f t="shared" si="9"/>
        <v>21862.05</v>
      </c>
      <c r="U7" s="18">
        <f>KG!X7</f>
        <v>12</v>
      </c>
      <c r="V7" s="31"/>
      <c r="W7" s="36">
        <v>7.4017873358349</v>
      </c>
      <c r="X7" s="36">
        <f t="shared" si="10"/>
        <v>-10.181545997498432</v>
      </c>
      <c r="Y7" s="40">
        <f t="shared" si="11"/>
        <v>1.37555235452465</v>
      </c>
      <c r="AA7" s="36">
        <v>15</v>
      </c>
      <c r="AB7" s="36">
        <f t="shared" si="12"/>
        <v>0.76449275362318836</v>
      </c>
      <c r="AC7" s="36">
        <f t="shared" si="13"/>
        <v>19.620853080568722</v>
      </c>
      <c r="AD7" s="76">
        <f>KG!AG7</f>
        <v>1260</v>
      </c>
      <c r="AE7" s="31">
        <f t="shared" si="14"/>
        <v>18900</v>
      </c>
    </row>
    <row r="8" spans="1:31">
      <c r="A8" s="12">
        <f>KG!A8</f>
        <v>4</v>
      </c>
      <c r="B8" s="42">
        <f>KG!B8</f>
        <v>1401020</v>
      </c>
      <c r="C8" s="19">
        <f>KG!C8</f>
        <v>13595</v>
      </c>
      <c r="D8" s="86" t="str">
        <f>KG!D8</f>
        <v>Чипсы Kracks Cheese 14*160 gr</v>
      </c>
      <c r="E8" s="14">
        <v>95</v>
      </c>
      <c r="F8" s="14">
        <f t="shared" si="3"/>
        <v>6.7857142857142856</v>
      </c>
      <c r="G8" s="14">
        <v>21374.91</v>
      </c>
      <c r="H8" s="14">
        <v>124</v>
      </c>
      <c r="I8" s="14">
        <f t="shared" si="4"/>
        <v>8.8571428571428577</v>
      </c>
      <c r="J8" s="14">
        <v>27384.75</v>
      </c>
      <c r="K8" s="14">
        <v>29</v>
      </c>
      <c r="L8" s="14">
        <f t="shared" si="5"/>
        <v>2.0714285714285716</v>
      </c>
      <c r="M8" s="14">
        <v>6198.75</v>
      </c>
      <c r="N8" s="14">
        <v>57</v>
      </c>
      <c r="O8" s="14">
        <f t="shared" si="6"/>
        <v>4.0714285714285712</v>
      </c>
      <c r="P8" s="14">
        <v>12825</v>
      </c>
      <c r="Q8" s="16">
        <f t="shared" si="7"/>
        <v>305</v>
      </c>
      <c r="R8" s="16">
        <f t="shared" si="8"/>
        <v>21.785714285714285</v>
      </c>
      <c r="S8" s="17">
        <f t="shared" si="9"/>
        <v>67783.41</v>
      </c>
      <c r="U8" s="18">
        <f>KG!X8</f>
        <v>14</v>
      </c>
      <c r="V8" s="31"/>
      <c r="W8" s="36">
        <v>8.4017873358349</v>
      </c>
      <c r="X8" s="36">
        <f t="shared" si="10"/>
        <v>-13.383926949879385</v>
      </c>
      <c r="Y8" s="40">
        <f t="shared" si="11"/>
        <v>1.5929856844620311</v>
      </c>
      <c r="AA8" s="36">
        <v>10.285714285714286</v>
      </c>
      <c r="AB8" s="36">
        <f t="shared" si="12"/>
        <v>0.94720496894409933</v>
      </c>
      <c r="AC8" s="36">
        <f t="shared" si="13"/>
        <v>10.859016393442625</v>
      </c>
      <c r="AD8" s="76">
        <f>KG!AG8</f>
        <v>3150</v>
      </c>
      <c r="AE8" s="31">
        <f t="shared" si="14"/>
        <v>32400.000000000004</v>
      </c>
    </row>
    <row r="9" spans="1:31">
      <c r="A9" s="12">
        <f>KG!A9</f>
        <v>5</v>
      </c>
      <c r="B9" s="42">
        <f>KG!B9</f>
        <v>1402070</v>
      </c>
      <c r="C9" s="19">
        <f>KG!C9</f>
        <v>19809</v>
      </c>
      <c r="D9" s="86" t="str">
        <f>KG!D9</f>
        <v>Чипсы Kracks Crab 14*160 gr</v>
      </c>
      <c r="E9" s="14">
        <v>4</v>
      </c>
      <c r="F9" s="14">
        <f t="shared" si="3"/>
        <v>0.2857142857142857</v>
      </c>
      <c r="G9" s="14">
        <v>900</v>
      </c>
      <c r="H9" s="14">
        <v>144</v>
      </c>
      <c r="I9" s="14">
        <f t="shared" si="4"/>
        <v>10.285714285714286</v>
      </c>
      <c r="J9" s="14">
        <v>31844.25</v>
      </c>
      <c r="K9" s="14">
        <v>29</v>
      </c>
      <c r="L9" s="14">
        <f t="shared" si="5"/>
        <v>2.0714285714285716</v>
      </c>
      <c r="M9" s="14">
        <v>6198.75</v>
      </c>
      <c r="N9" s="14">
        <v>56</v>
      </c>
      <c r="O9" s="14">
        <f t="shared" si="6"/>
        <v>4</v>
      </c>
      <c r="P9" s="14">
        <v>12600</v>
      </c>
      <c r="Q9" s="16">
        <f t="shared" si="7"/>
        <v>233</v>
      </c>
      <c r="R9" s="16">
        <f t="shared" si="8"/>
        <v>16.642857142857142</v>
      </c>
      <c r="S9" s="17">
        <f t="shared" si="9"/>
        <v>51543</v>
      </c>
      <c r="U9" s="18">
        <f>KG!X9</f>
        <v>14</v>
      </c>
      <c r="V9" s="31"/>
      <c r="W9" s="36">
        <v>9.4017873358349</v>
      </c>
      <c r="X9" s="36">
        <f t="shared" si="10"/>
        <v>-7.2410698070222423</v>
      </c>
      <c r="Y9" s="40">
        <f t="shared" si="11"/>
        <v>0.77018013153976739</v>
      </c>
      <c r="AA9" s="36">
        <v>16.928571428571427</v>
      </c>
      <c r="AB9" s="36">
        <f t="shared" si="12"/>
        <v>0.72360248447204967</v>
      </c>
      <c r="AC9" s="36">
        <f t="shared" si="13"/>
        <v>23.394849785407725</v>
      </c>
      <c r="AD9" s="76">
        <f>KG!AG9</f>
        <v>3150</v>
      </c>
      <c r="AE9" s="31">
        <f t="shared" si="14"/>
        <v>53324.999999999993</v>
      </c>
    </row>
    <row r="10" spans="1:31">
      <c r="A10" s="12">
        <f>KG!A10</f>
        <v>6</v>
      </c>
      <c r="B10" s="42">
        <f>KG!B10</f>
        <v>1401505</v>
      </c>
      <c r="C10" s="19">
        <f>KG!C10</f>
        <v>13597</v>
      </c>
      <c r="D10" s="86" t="str">
        <f>KG!D10</f>
        <v>Чипсы Kracks Original 12*45 gr</v>
      </c>
      <c r="E10" s="14">
        <v>14</v>
      </c>
      <c r="F10" s="14">
        <f t="shared" si="3"/>
        <v>1.1666666666666667</v>
      </c>
      <c r="G10" s="14">
        <v>1470</v>
      </c>
      <c r="H10" s="14">
        <v>98</v>
      </c>
      <c r="I10" s="14">
        <f t="shared" si="4"/>
        <v>8.1666666666666661</v>
      </c>
      <c r="J10" s="14">
        <v>10076.85</v>
      </c>
      <c r="K10" s="14">
        <v>4</v>
      </c>
      <c r="L10" s="14">
        <f t="shared" si="5"/>
        <v>0.33333333333333331</v>
      </c>
      <c r="M10" s="14">
        <v>399</v>
      </c>
      <c r="N10" s="14">
        <v>53</v>
      </c>
      <c r="O10" s="14">
        <f t="shared" si="6"/>
        <v>4.416666666666667</v>
      </c>
      <c r="P10" s="14">
        <v>5565</v>
      </c>
      <c r="Q10" s="16">
        <f t="shared" si="7"/>
        <v>169</v>
      </c>
      <c r="R10" s="16">
        <f t="shared" si="8"/>
        <v>14.083333333333334</v>
      </c>
      <c r="S10" s="17">
        <f t="shared" si="9"/>
        <v>17510.849999999999</v>
      </c>
      <c r="U10" s="18">
        <f>KG!X10</f>
        <v>12</v>
      </c>
      <c r="V10" s="31"/>
      <c r="W10" s="36">
        <v>10.4017873358349</v>
      </c>
      <c r="X10" s="36">
        <f t="shared" si="10"/>
        <v>-3.6815459974984339</v>
      </c>
      <c r="Y10" s="40">
        <f t="shared" si="11"/>
        <v>0.353933980635736</v>
      </c>
      <c r="AA10" s="36">
        <v>0</v>
      </c>
      <c r="AB10" s="36">
        <f t="shared" si="12"/>
        <v>0.6123188405797102</v>
      </c>
      <c r="AC10" s="36">
        <f t="shared" si="13"/>
        <v>0</v>
      </c>
      <c r="AD10" s="76">
        <f>KG!AG10</f>
        <v>1260</v>
      </c>
      <c r="AE10" s="31">
        <f t="shared" si="14"/>
        <v>0</v>
      </c>
    </row>
    <row r="11" spans="1:31">
      <c r="A11" s="12">
        <f>KG!A11</f>
        <v>7</v>
      </c>
      <c r="B11" s="42">
        <f>KG!B11</f>
        <v>1401005</v>
      </c>
      <c r="C11" s="19">
        <f>KG!C11</f>
        <v>13592</v>
      </c>
      <c r="D11" s="86" t="str">
        <f>KG!D11</f>
        <v>Чипсы Kracks Original 14*160 gr</v>
      </c>
      <c r="E11" s="14">
        <v>48</v>
      </c>
      <c r="F11" s="14">
        <f t="shared" si="3"/>
        <v>3.4285714285714284</v>
      </c>
      <c r="G11" s="14">
        <v>10800</v>
      </c>
      <c r="H11" s="14">
        <v>93</v>
      </c>
      <c r="I11" s="14">
        <f t="shared" si="4"/>
        <v>6.6428571428571432</v>
      </c>
      <c r="J11" s="14">
        <v>20533.5</v>
      </c>
      <c r="K11" s="14">
        <v>28</v>
      </c>
      <c r="L11" s="14">
        <f t="shared" si="5"/>
        <v>2</v>
      </c>
      <c r="M11" s="14">
        <v>5985</v>
      </c>
      <c r="N11" s="14">
        <v>52</v>
      </c>
      <c r="O11" s="14">
        <f t="shared" si="6"/>
        <v>3.7142857142857144</v>
      </c>
      <c r="P11" s="14">
        <v>11700</v>
      </c>
      <c r="Q11" s="16">
        <f t="shared" si="7"/>
        <v>221</v>
      </c>
      <c r="R11" s="16">
        <f t="shared" si="8"/>
        <v>15.785714285714286</v>
      </c>
      <c r="S11" s="17">
        <f t="shared" si="9"/>
        <v>49018.5</v>
      </c>
      <c r="U11" s="18">
        <f>KG!X11</f>
        <v>14</v>
      </c>
      <c r="V11" s="31"/>
      <c r="W11" s="36">
        <v>11.4017873358349</v>
      </c>
      <c r="X11" s="36">
        <f t="shared" si="10"/>
        <v>-4.3839269498793865</v>
      </c>
      <c r="Y11" s="40">
        <f t="shared" si="11"/>
        <v>0.3844947130438976</v>
      </c>
      <c r="AA11" s="36">
        <v>0</v>
      </c>
      <c r="AB11" s="36">
        <f t="shared" si="12"/>
        <v>0.68633540372670809</v>
      </c>
      <c r="AC11" s="36">
        <f t="shared" si="13"/>
        <v>0</v>
      </c>
      <c r="AD11" s="76">
        <f>KG!AG11</f>
        <v>3150</v>
      </c>
      <c r="AE11" s="31">
        <f t="shared" si="14"/>
        <v>0</v>
      </c>
    </row>
    <row r="12" spans="1:31">
      <c r="A12" s="12">
        <f>KG!A12</f>
        <v>8</v>
      </c>
      <c r="B12" s="42">
        <f>KG!B12</f>
        <v>1401025</v>
      </c>
      <c r="C12" s="19">
        <f>KG!C12</f>
        <v>13596</v>
      </c>
      <c r="D12" s="86" t="str">
        <f>KG!D12</f>
        <v>Чипсы Kracks Paprika 14*160 gr</v>
      </c>
      <c r="E12" s="14">
        <v>42</v>
      </c>
      <c r="F12" s="14">
        <f t="shared" si="3"/>
        <v>3</v>
      </c>
      <c r="G12" s="14">
        <v>9450</v>
      </c>
      <c r="H12" s="14">
        <v>104</v>
      </c>
      <c r="I12" s="14">
        <f t="shared" si="4"/>
        <v>7.4285714285714288</v>
      </c>
      <c r="J12" s="14">
        <v>22936.5</v>
      </c>
      <c r="K12" s="14">
        <v>29</v>
      </c>
      <c r="L12" s="14">
        <f t="shared" si="5"/>
        <v>2.0714285714285716</v>
      </c>
      <c r="M12" s="14">
        <v>6198.75</v>
      </c>
      <c r="N12" s="14">
        <v>53</v>
      </c>
      <c r="O12" s="14">
        <f t="shared" si="6"/>
        <v>3.7857142857142856</v>
      </c>
      <c r="P12" s="14">
        <v>11925</v>
      </c>
      <c r="Q12" s="16">
        <f t="shared" si="7"/>
        <v>228</v>
      </c>
      <c r="R12" s="16">
        <f t="shared" si="8"/>
        <v>16.285714285714285</v>
      </c>
      <c r="S12" s="17">
        <f t="shared" si="9"/>
        <v>50510.25</v>
      </c>
      <c r="U12" s="18">
        <f>KG!X12</f>
        <v>14</v>
      </c>
      <c r="V12" s="31"/>
      <c r="W12" s="36">
        <v>12.4017873358349</v>
      </c>
      <c r="X12" s="36">
        <f t="shared" si="10"/>
        <v>-3.8839269498793847</v>
      </c>
      <c r="Y12" s="40">
        <f t="shared" si="11"/>
        <v>0.31317477430505503</v>
      </c>
      <c r="AA12" s="36">
        <v>0</v>
      </c>
      <c r="AB12" s="36">
        <f t="shared" si="12"/>
        <v>0.70807453416149069</v>
      </c>
      <c r="AC12" s="36">
        <f t="shared" si="13"/>
        <v>0</v>
      </c>
      <c r="AD12" s="76">
        <f>KG!AG12</f>
        <v>3150</v>
      </c>
      <c r="AE12" s="31">
        <f t="shared" si="14"/>
        <v>0</v>
      </c>
    </row>
    <row r="13" spans="1:31">
      <c r="A13" s="12">
        <f>KG!A13</f>
        <v>9</v>
      </c>
      <c r="B13" s="42">
        <f>KG!B13</f>
        <v>1401510</v>
      </c>
      <c r="C13" s="19">
        <f>KG!C13</f>
        <v>13598</v>
      </c>
      <c r="D13" s="86" t="str">
        <f>KG!D13</f>
        <v>Чипсы Kracks Sour Cream&amp;onion 12*45 gr</v>
      </c>
      <c r="E13" s="14">
        <v>16</v>
      </c>
      <c r="F13" s="14">
        <f t="shared" si="3"/>
        <v>1.3333333333333333</v>
      </c>
      <c r="G13" s="14">
        <v>1680</v>
      </c>
      <c r="H13" s="14">
        <v>106</v>
      </c>
      <c r="I13" s="14">
        <f t="shared" si="4"/>
        <v>8.8333333333333339</v>
      </c>
      <c r="J13" s="14">
        <v>10900.05</v>
      </c>
      <c r="K13" s="14">
        <v>5</v>
      </c>
      <c r="L13" s="14">
        <f t="shared" si="5"/>
        <v>0.41666666666666669</v>
      </c>
      <c r="M13" s="14">
        <v>498.75</v>
      </c>
      <c r="N13" s="14">
        <v>59</v>
      </c>
      <c r="O13" s="14">
        <f t="shared" si="6"/>
        <v>4.916666666666667</v>
      </c>
      <c r="P13" s="14">
        <v>6195</v>
      </c>
      <c r="Q13" s="16">
        <f t="shared" si="7"/>
        <v>186</v>
      </c>
      <c r="R13" s="16">
        <f t="shared" si="8"/>
        <v>15.5</v>
      </c>
      <c r="S13" s="17">
        <f t="shared" si="9"/>
        <v>19273.8</v>
      </c>
      <c r="U13" s="18">
        <f>KG!X13</f>
        <v>12</v>
      </c>
      <c r="V13" s="31"/>
      <c r="W13" s="36">
        <v>13.4017873358349</v>
      </c>
      <c r="X13" s="36">
        <f t="shared" si="10"/>
        <v>-2.0982126641651</v>
      </c>
      <c r="Y13" s="40">
        <f t="shared" si="11"/>
        <v>0.15656215186721489</v>
      </c>
      <c r="AA13" s="36">
        <v>0</v>
      </c>
      <c r="AB13" s="36">
        <f t="shared" si="12"/>
        <v>0.67391304347826086</v>
      </c>
      <c r="AC13" s="36">
        <f t="shared" si="13"/>
        <v>0</v>
      </c>
      <c r="AD13" s="76">
        <f>KG!AG13</f>
        <v>1260</v>
      </c>
      <c r="AE13" s="31">
        <f t="shared" si="14"/>
        <v>0</v>
      </c>
    </row>
    <row r="14" spans="1:31">
      <c r="A14" s="12">
        <f>KG!A14</f>
        <v>10</v>
      </c>
      <c r="B14" s="42">
        <f>KG!B14</f>
        <v>1401010</v>
      </c>
      <c r="C14" s="19">
        <f>KG!C14</f>
        <v>13593</v>
      </c>
      <c r="D14" s="86" t="str">
        <f>KG!D14</f>
        <v>Чипсы Kracks Sour Cream&amp;onion 14*160 gr</v>
      </c>
      <c r="E14" s="14">
        <v>73</v>
      </c>
      <c r="F14" s="14">
        <f t="shared" si="3"/>
        <v>5.2142857142857144</v>
      </c>
      <c r="G14" s="14">
        <v>16425</v>
      </c>
      <c r="H14" s="14">
        <v>123</v>
      </c>
      <c r="I14" s="14">
        <f t="shared" si="4"/>
        <v>8.7857142857142865</v>
      </c>
      <c r="J14" s="14">
        <v>27209.25</v>
      </c>
      <c r="K14" s="14">
        <v>28</v>
      </c>
      <c r="L14" s="14">
        <f t="shared" si="5"/>
        <v>2</v>
      </c>
      <c r="M14" s="14">
        <v>5985</v>
      </c>
      <c r="N14" s="14">
        <v>58</v>
      </c>
      <c r="O14" s="14">
        <f t="shared" si="6"/>
        <v>4.1428571428571432</v>
      </c>
      <c r="P14" s="14">
        <v>13050</v>
      </c>
      <c r="Q14" s="16">
        <f t="shared" si="7"/>
        <v>282</v>
      </c>
      <c r="R14" s="16">
        <f t="shared" si="8"/>
        <v>20.142857142857142</v>
      </c>
      <c r="S14" s="17">
        <f t="shared" si="9"/>
        <v>62669.25</v>
      </c>
      <c r="U14" s="18">
        <f>KG!X14</f>
        <v>14</v>
      </c>
      <c r="V14" s="31"/>
      <c r="W14" s="36">
        <v>14.4017873358349</v>
      </c>
      <c r="X14" s="36">
        <f t="shared" si="10"/>
        <v>-5.7410698070222423</v>
      </c>
      <c r="Y14" s="40">
        <f t="shared" si="11"/>
        <v>0.39863592435760831</v>
      </c>
      <c r="AA14" s="36">
        <v>0</v>
      </c>
      <c r="AB14" s="36">
        <f t="shared" si="12"/>
        <v>0.87577639751552794</v>
      </c>
      <c r="AC14" s="36">
        <f t="shared" si="13"/>
        <v>0</v>
      </c>
      <c r="AD14" s="76">
        <f>KG!AG14</f>
        <v>3150</v>
      </c>
      <c r="AE14" s="31">
        <f t="shared" si="14"/>
        <v>0</v>
      </c>
    </row>
    <row r="15" spans="1:31">
      <c r="A15" s="12">
        <f>KG!A15</f>
        <v>11</v>
      </c>
      <c r="B15" s="42">
        <f>KG!B15</f>
        <v>1104230</v>
      </c>
      <c r="C15" s="19">
        <f>KG!C15</f>
        <v>24005</v>
      </c>
      <c r="D15" s="86" t="str">
        <f>KG!D15</f>
        <v>MacCoffee Ingrd 3 in 1 Toffee 25*10*20 gr</v>
      </c>
      <c r="E15" s="14">
        <v>0</v>
      </c>
      <c r="F15" s="14">
        <f t="shared" si="3"/>
        <v>0</v>
      </c>
      <c r="G15" s="14">
        <v>0</v>
      </c>
      <c r="H15" s="14">
        <v>137</v>
      </c>
      <c r="I15" s="14">
        <f t="shared" si="4"/>
        <v>5.48</v>
      </c>
      <c r="J15" s="14">
        <v>20574.72</v>
      </c>
      <c r="K15" s="14">
        <v>14</v>
      </c>
      <c r="L15" s="14">
        <f t="shared" si="5"/>
        <v>0.56000000000000005</v>
      </c>
      <c r="M15" s="14">
        <v>2052</v>
      </c>
      <c r="N15" s="14">
        <v>1</v>
      </c>
      <c r="O15" s="14">
        <f t="shared" si="6"/>
        <v>0.04</v>
      </c>
      <c r="P15" s="14">
        <v>152</v>
      </c>
      <c r="Q15" s="16">
        <f t="shared" si="7"/>
        <v>152</v>
      </c>
      <c r="R15" s="16">
        <f t="shared" si="8"/>
        <v>6.08</v>
      </c>
      <c r="S15" s="17">
        <f t="shared" si="9"/>
        <v>22778.720000000001</v>
      </c>
      <c r="U15" s="18">
        <f>KG!X15</f>
        <v>25</v>
      </c>
      <c r="V15" s="31"/>
      <c r="W15" s="36">
        <v>15.4017873358349</v>
      </c>
      <c r="X15" s="36">
        <f t="shared" si="10"/>
        <v>9.3217873358348999</v>
      </c>
      <c r="Y15" s="40">
        <f t="shared" si="11"/>
        <v>-0.605240621271673</v>
      </c>
      <c r="AA15" s="36">
        <v>3.96</v>
      </c>
      <c r="AB15" s="36">
        <f t="shared" si="12"/>
        <v>0.26434782608695651</v>
      </c>
      <c r="AC15" s="36">
        <f t="shared" si="13"/>
        <v>14.980263157894738</v>
      </c>
      <c r="AD15" s="76">
        <f>KG!AG15</f>
        <v>3800</v>
      </c>
      <c r="AE15" s="31">
        <f t="shared" si="14"/>
        <v>15048</v>
      </c>
    </row>
    <row r="16" spans="1:31">
      <c r="A16" s="12">
        <f>KG!A16</f>
        <v>12</v>
      </c>
      <c r="B16" s="42">
        <f>KG!B16</f>
        <v>19040300</v>
      </c>
      <c r="C16" s="19">
        <f>KG!C16</f>
        <v>41105</v>
      </c>
      <c r="D16" s="86" t="str">
        <f>KG!D16</f>
        <v>MacCoffee Ingrd 3 in 1 Toffee 50*10*20 gr OPP</v>
      </c>
      <c r="E16" s="14">
        <v>120</v>
      </c>
      <c r="F16" s="14">
        <f t="shared" si="3"/>
        <v>2.4</v>
      </c>
      <c r="G16" s="14">
        <v>18240</v>
      </c>
      <c r="H16" s="14">
        <v>67</v>
      </c>
      <c r="I16" s="14">
        <f t="shared" si="4"/>
        <v>1.34</v>
      </c>
      <c r="J16" s="14">
        <v>10077.6</v>
      </c>
      <c r="K16" s="14">
        <v>1</v>
      </c>
      <c r="L16" s="14">
        <f t="shared" si="5"/>
        <v>0.02</v>
      </c>
      <c r="M16" s="14">
        <v>152</v>
      </c>
      <c r="N16" s="14">
        <v>2</v>
      </c>
      <c r="O16" s="14">
        <f t="shared" si="6"/>
        <v>0.04</v>
      </c>
      <c r="P16" s="14">
        <v>304</v>
      </c>
      <c r="Q16" s="16">
        <f t="shared" si="7"/>
        <v>190</v>
      </c>
      <c r="R16" s="16">
        <f t="shared" si="8"/>
        <v>3.8</v>
      </c>
      <c r="S16" s="17">
        <f t="shared" si="9"/>
        <v>28773.599999999999</v>
      </c>
      <c r="U16" s="18">
        <f>KG!X16</f>
        <v>50</v>
      </c>
      <c r="V16" s="31"/>
      <c r="W16" s="36">
        <v>16.4017873358349</v>
      </c>
      <c r="X16" s="36">
        <f t="shared" si="10"/>
        <v>12.601787335834899</v>
      </c>
      <c r="Y16" s="40">
        <f t="shared" si="11"/>
        <v>-0.76831793254033376</v>
      </c>
      <c r="AA16" s="36">
        <v>1.2</v>
      </c>
      <c r="AB16" s="36">
        <f t="shared" si="12"/>
        <v>0.16521739130434782</v>
      </c>
      <c r="AC16" s="36">
        <f t="shared" si="13"/>
        <v>7.2631578947368425</v>
      </c>
      <c r="AD16" s="76">
        <f>KG!AG16</f>
        <v>7600</v>
      </c>
      <c r="AE16" s="31">
        <f t="shared" si="14"/>
        <v>9120</v>
      </c>
    </row>
    <row r="17" spans="1:31">
      <c r="A17" s="12">
        <f>KG!A17</f>
        <v>13</v>
      </c>
      <c r="B17" s="42">
        <f>KG!B17</f>
        <v>1104520</v>
      </c>
      <c r="C17" s="19">
        <f>KG!C17</f>
        <v>19320</v>
      </c>
      <c r="D17" s="86" t="str">
        <f>KG!D17</f>
        <v>Горячий шоколад MacCoffee MacChocolate 10*10*20 gr</v>
      </c>
      <c r="E17" s="14">
        <v>11</v>
      </c>
      <c r="F17" s="14">
        <f t="shared" si="3"/>
        <v>1.1000000000000001</v>
      </c>
      <c r="G17" s="14">
        <v>1760</v>
      </c>
      <c r="H17" s="14">
        <v>51</v>
      </c>
      <c r="I17" s="14">
        <f t="shared" si="4"/>
        <v>5.0999999999999996</v>
      </c>
      <c r="J17" s="14">
        <v>8056</v>
      </c>
      <c r="K17" s="14">
        <v>7</v>
      </c>
      <c r="L17" s="14">
        <f t="shared" si="5"/>
        <v>0.7</v>
      </c>
      <c r="M17" s="14">
        <v>1064</v>
      </c>
      <c r="N17" s="14">
        <v>2</v>
      </c>
      <c r="O17" s="14">
        <f t="shared" si="6"/>
        <v>0.2</v>
      </c>
      <c r="P17" s="14">
        <v>320</v>
      </c>
      <c r="Q17" s="16">
        <f t="shared" si="7"/>
        <v>71</v>
      </c>
      <c r="R17" s="16">
        <f t="shared" si="8"/>
        <v>7.1</v>
      </c>
      <c r="S17" s="17">
        <f t="shared" si="9"/>
        <v>11200</v>
      </c>
      <c r="U17" s="18">
        <f>KG!X17</f>
        <v>10</v>
      </c>
      <c r="V17" s="31"/>
      <c r="W17" s="36">
        <v>17.4017873358349</v>
      </c>
      <c r="X17" s="36">
        <f t="shared" si="10"/>
        <v>10.3017873358349</v>
      </c>
      <c r="Y17" s="40">
        <f t="shared" si="11"/>
        <v>-0.59199593334994871</v>
      </c>
      <c r="AA17" s="36">
        <v>7.8980999999999995</v>
      </c>
      <c r="AB17" s="36">
        <f t="shared" si="12"/>
        <v>0.30869565217391304</v>
      </c>
      <c r="AC17" s="36">
        <f t="shared" si="13"/>
        <v>25.585394366197182</v>
      </c>
      <c r="AD17" s="76">
        <f>KG!AG17</f>
        <v>1600</v>
      </c>
      <c r="AE17" s="31">
        <f t="shared" si="14"/>
        <v>12636.96</v>
      </c>
    </row>
    <row r="18" spans="1:31">
      <c r="A18" s="12">
        <f>KG!A18</f>
        <v>14</v>
      </c>
      <c r="B18" s="42">
        <f>KG!B18</f>
        <v>1105008</v>
      </c>
      <c r="C18" s="19">
        <f>KG!C18</f>
        <v>13602</v>
      </c>
      <c r="D18" s="86" t="str">
        <f>KG!D18</f>
        <v>Какао MacCoffee MacChoco Pouch 235 gr</v>
      </c>
      <c r="E18" s="14">
        <v>78</v>
      </c>
      <c r="F18" s="14">
        <f t="shared" si="3"/>
        <v>6.5</v>
      </c>
      <c r="G18" s="14">
        <v>13260</v>
      </c>
      <c r="H18" s="14">
        <v>46</v>
      </c>
      <c r="I18" s="14">
        <f t="shared" si="4"/>
        <v>3.8333333333333335</v>
      </c>
      <c r="J18" s="14">
        <v>7537.8</v>
      </c>
      <c r="K18" s="14">
        <v>4</v>
      </c>
      <c r="L18" s="14">
        <f t="shared" si="5"/>
        <v>0.33333333333333331</v>
      </c>
      <c r="M18" s="14">
        <v>646</v>
      </c>
      <c r="N18" s="14">
        <v>0</v>
      </c>
      <c r="O18" s="14">
        <f t="shared" si="6"/>
        <v>0</v>
      </c>
      <c r="P18" s="14">
        <v>0</v>
      </c>
      <c r="Q18" s="16">
        <f t="shared" si="7"/>
        <v>128</v>
      </c>
      <c r="R18" s="16">
        <f t="shared" si="8"/>
        <v>10.666666666666666</v>
      </c>
      <c r="S18" s="17">
        <f t="shared" si="9"/>
        <v>21443.8</v>
      </c>
      <c r="U18" s="18">
        <f>KG!X18</f>
        <v>12</v>
      </c>
      <c r="V18" s="31"/>
      <c r="W18" s="36">
        <v>18.4017873358349</v>
      </c>
      <c r="X18" s="36">
        <f t="shared" si="10"/>
        <v>7.7351206691682339</v>
      </c>
      <c r="Y18" s="40">
        <f t="shared" si="11"/>
        <v>-0.42034616138102909</v>
      </c>
      <c r="AA18" s="36">
        <v>11.25</v>
      </c>
      <c r="AB18" s="36">
        <f t="shared" si="12"/>
        <v>0.46376811594202894</v>
      </c>
      <c r="AC18" s="36">
        <f t="shared" si="13"/>
        <v>24.257812500000004</v>
      </c>
      <c r="AD18" s="76">
        <f>KG!AG18</f>
        <v>12800</v>
      </c>
      <c r="AE18" s="31">
        <f t="shared" si="14"/>
        <v>144000</v>
      </c>
    </row>
    <row r="19" spans="1:31">
      <c r="A19" s="12">
        <f>KG!A19</f>
        <v>15</v>
      </c>
      <c r="B19" s="42">
        <f>KG!B19</f>
        <v>1105007</v>
      </c>
      <c r="C19" s="19">
        <f>KG!C19</f>
        <v>26260</v>
      </c>
      <c r="D19" s="86" t="str">
        <f>KG!D19</f>
        <v>Какао MacChoco Marshmallow Smeshariki Pouch 12*235 gr</v>
      </c>
      <c r="E19" s="14">
        <v>27</v>
      </c>
      <c r="F19" s="14">
        <f t="shared" si="3"/>
        <v>2.25</v>
      </c>
      <c r="G19" s="14">
        <v>4590</v>
      </c>
      <c r="H19" s="14">
        <v>51</v>
      </c>
      <c r="I19" s="14">
        <f t="shared" si="4"/>
        <v>4.25</v>
      </c>
      <c r="J19" s="14">
        <v>8430.2999999999993</v>
      </c>
      <c r="K19" s="14">
        <v>4</v>
      </c>
      <c r="L19" s="14">
        <f t="shared" si="5"/>
        <v>0.33333333333333331</v>
      </c>
      <c r="M19" s="14">
        <v>646</v>
      </c>
      <c r="N19" s="14">
        <v>1</v>
      </c>
      <c r="O19" s="14">
        <f t="shared" si="6"/>
        <v>8.3333333333333329E-2</v>
      </c>
      <c r="P19" s="14">
        <v>170</v>
      </c>
      <c r="Q19" s="16">
        <f t="shared" si="7"/>
        <v>83</v>
      </c>
      <c r="R19" s="16">
        <f t="shared" si="8"/>
        <v>6.916666666666667</v>
      </c>
      <c r="S19" s="17">
        <f t="shared" si="9"/>
        <v>13836.3</v>
      </c>
      <c r="U19" s="18">
        <f>KG!X19</f>
        <v>12</v>
      </c>
      <c r="V19" s="31"/>
      <c r="W19" s="36">
        <v>19.4017873358349</v>
      </c>
      <c r="X19" s="36">
        <f t="shared" si="10"/>
        <v>12.485120669168232</v>
      </c>
      <c r="Y19" s="40">
        <f t="shared" si="11"/>
        <v>-0.64350363464237881</v>
      </c>
      <c r="AA19" s="36">
        <v>7.166666666666667</v>
      </c>
      <c r="AB19" s="36">
        <f t="shared" si="12"/>
        <v>0.30072463768115942</v>
      </c>
      <c r="AC19" s="36">
        <f t="shared" si="13"/>
        <v>23.831325301204821</v>
      </c>
      <c r="AD19" s="76">
        <f>KG!AG19</f>
        <v>2040</v>
      </c>
      <c r="AE19" s="31">
        <f t="shared" si="14"/>
        <v>14620</v>
      </c>
    </row>
    <row r="20" spans="1:31">
      <c r="A20" s="12">
        <f>KG!A20</f>
        <v>16</v>
      </c>
      <c r="B20" s="42">
        <f>KG!B20</f>
        <v>1103735</v>
      </c>
      <c r="C20" s="19">
        <f>KG!C20</f>
        <v>17736</v>
      </c>
      <c r="D20" s="86" t="str">
        <f>KG!D20</f>
        <v>Кофе Di Torino Cap Cannella с корицей 20*20*25.5gr</v>
      </c>
      <c r="E20" s="14">
        <v>17</v>
      </c>
      <c r="F20" s="14">
        <f t="shared" si="3"/>
        <v>0.85</v>
      </c>
      <c r="G20" s="14">
        <v>7378</v>
      </c>
      <c r="H20" s="14">
        <v>16</v>
      </c>
      <c r="I20" s="14">
        <f t="shared" si="4"/>
        <v>0.8</v>
      </c>
      <c r="J20" s="14">
        <v>6809.46</v>
      </c>
      <c r="K20" s="14">
        <v>2</v>
      </c>
      <c r="L20" s="14">
        <f t="shared" si="5"/>
        <v>0.1</v>
      </c>
      <c r="M20" s="14">
        <v>846.3</v>
      </c>
      <c r="N20" s="14">
        <v>1</v>
      </c>
      <c r="O20" s="14">
        <f t="shared" si="6"/>
        <v>0.05</v>
      </c>
      <c r="P20" s="14">
        <v>434</v>
      </c>
      <c r="Q20" s="16">
        <f t="shared" si="7"/>
        <v>36</v>
      </c>
      <c r="R20" s="16">
        <f t="shared" si="8"/>
        <v>1.8</v>
      </c>
      <c r="S20" s="17">
        <f t="shared" si="9"/>
        <v>15467.759999999998</v>
      </c>
      <c r="U20" s="18">
        <f>KG!X20</f>
        <v>20</v>
      </c>
      <c r="V20" s="31"/>
      <c r="W20" s="36">
        <v>20.4017873358349</v>
      </c>
      <c r="X20" s="36">
        <f t="shared" si="10"/>
        <v>18.601787335834899</v>
      </c>
      <c r="Y20" s="40">
        <f t="shared" si="11"/>
        <v>-0.91177243589641899</v>
      </c>
      <c r="AA20" s="36">
        <v>10.95</v>
      </c>
      <c r="AB20" s="36">
        <f t="shared" si="12"/>
        <v>7.8260869565217397E-2</v>
      </c>
      <c r="AC20" s="36">
        <f t="shared" si="13"/>
        <v>139.91666666666666</v>
      </c>
      <c r="AD20" s="76">
        <f>KG!AG20</f>
        <v>8680</v>
      </c>
      <c r="AE20" s="31">
        <f t="shared" si="14"/>
        <v>95046</v>
      </c>
    </row>
    <row r="21" spans="1:31">
      <c r="A21" s="12">
        <f>KG!A21</f>
        <v>17</v>
      </c>
      <c r="B21" s="42">
        <f>KG!B21</f>
        <v>1103710</v>
      </c>
      <c r="C21" s="19">
        <f>KG!C21</f>
        <v>17486</v>
      </c>
      <c r="D21" s="86" t="str">
        <f>KG!D21</f>
        <v>Кофе Di Torino Cappuccino 20*20*25.5 gr</v>
      </c>
      <c r="E21" s="14">
        <v>102</v>
      </c>
      <c r="F21" s="14">
        <f t="shared" si="3"/>
        <v>5.0999999999999996</v>
      </c>
      <c r="G21" s="14">
        <v>44268</v>
      </c>
      <c r="H21" s="14">
        <v>173</v>
      </c>
      <c r="I21" s="14">
        <f t="shared" si="4"/>
        <v>8.65</v>
      </c>
      <c r="J21" s="14">
        <v>74452.7</v>
      </c>
      <c r="K21" s="14">
        <v>294</v>
      </c>
      <c r="L21" s="14">
        <f t="shared" si="5"/>
        <v>14.7</v>
      </c>
      <c r="M21" s="14">
        <v>118742.39999999999</v>
      </c>
      <c r="N21" s="14">
        <v>4</v>
      </c>
      <c r="O21" s="14">
        <f t="shared" si="6"/>
        <v>0.2</v>
      </c>
      <c r="P21" s="14">
        <v>1736</v>
      </c>
      <c r="Q21" s="16">
        <f t="shared" si="7"/>
        <v>573</v>
      </c>
      <c r="R21" s="16">
        <f t="shared" si="8"/>
        <v>28.65</v>
      </c>
      <c r="S21" s="17">
        <f t="shared" si="9"/>
        <v>239199.09999999998</v>
      </c>
      <c r="U21" s="18">
        <f>KG!X21</f>
        <v>20</v>
      </c>
      <c r="V21" s="31"/>
      <c r="W21" s="36">
        <v>21.4017873358349</v>
      </c>
      <c r="X21" s="36">
        <f t="shared" si="10"/>
        <v>-7.2482126641650986</v>
      </c>
      <c r="Y21" s="40">
        <f t="shared" si="11"/>
        <v>0.33867324024983536</v>
      </c>
      <c r="AA21" s="36">
        <v>12.95</v>
      </c>
      <c r="AB21" s="36">
        <f t="shared" si="12"/>
        <v>1.2456521739130435</v>
      </c>
      <c r="AC21" s="36">
        <f t="shared" si="13"/>
        <v>10.396160558464222</v>
      </c>
      <c r="AD21" s="76">
        <f>KG!AG21</f>
        <v>8680</v>
      </c>
      <c r="AE21" s="31">
        <f t="shared" si="14"/>
        <v>112406</v>
      </c>
    </row>
    <row r="22" spans="1:31">
      <c r="A22" s="12">
        <f>KG!A22</f>
        <v>18</v>
      </c>
      <c r="B22" s="42">
        <f>KG!B22</f>
        <v>0</v>
      </c>
      <c r="C22" s="19">
        <f>KG!C22</f>
        <v>41343</v>
      </c>
      <c r="D22" s="86" t="str">
        <f>KG!D22</f>
        <v>Di Torino Cappuccino 20*20*25.5 gr OPP</v>
      </c>
      <c r="E22" s="14">
        <v>0</v>
      </c>
      <c r="F22" s="14">
        <f t="shared" si="3"/>
        <v>0</v>
      </c>
      <c r="G22" s="14">
        <v>0</v>
      </c>
      <c r="H22" s="14">
        <v>71</v>
      </c>
      <c r="I22" s="14">
        <f t="shared" si="4"/>
        <v>3.55</v>
      </c>
      <c r="J22" s="14">
        <v>30505.86</v>
      </c>
      <c r="K22" s="14">
        <v>0</v>
      </c>
      <c r="L22" s="14">
        <f t="shared" si="5"/>
        <v>0</v>
      </c>
      <c r="M22" s="14">
        <v>0</v>
      </c>
      <c r="N22" s="14">
        <v>2</v>
      </c>
      <c r="O22" s="14">
        <f t="shared" si="6"/>
        <v>0.1</v>
      </c>
      <c r="P22" s="14">
        <v>868</v>
      </c>
      <c r="Q22" s="16">
        <f t="shared" si="7"/>
        <v>73</v>
      </c>
      <c r="R22" s="16">
        <f t="shared" si="8"/>
        <v>3.65</v>
      </c>
      <c r="S22" s="17">
        <f t="shared" si="9"/>
        <v>31373.86</v>
      </c>
      <c r="U22" s="18">
        <f>KG!X22</f>
        <v>20</v>
      </c>
      <c r="V22" s="31"/>
      <c r="W22" s="36">
        <v>22.4017873358349</v>
      </c>
      <c r="X22" s="36">
        <f t="shared" si="10"/>
        <v>18.751787335834901</v>
      </c>
      <c r="Y22" s="40">
        <f t="shared" si="11"/>
        <v>-0.83706657217652913</v>
      </c>
      <c r="AA22" s="36">
        <v>14.35</v>
      </c>
      <c r="AB22" s="36">
        <f t="shared" si="12"/>
        <v>0.15869565217391304</v>
      </c>
      <c r="AC22" s="36">
        <f t="shared" si="13"/>
        <v>90.424657534246577</v>
      </c>
      <c r="AD22" s="76">
        <f>KG!AG22</f>
        <v>8680</v>
      </c>
      <c r="AE22" s="31">
        <f t="shared" si="14"/>
        <v>124558</v>
      </c>
    </row>
    <row r="23" spans="1:31">
      <c r="A23" s="12">
        <f>KG!A23</f>
        <v>19</v>
      </c>
      <c r="B23" s="42">
        <f>KG!B23</f>
        <v>1101025</v>
      </c>
      <c r="C23" s="19">
        <f>KG!C23</f>
        <v>13580</v>
      </c>
      <c r="D23" s="86" t="str">
        <f>KG!D23</f>
        <v>Кофе MacCoffee 3 in 1 10*100*20 gr</v>
      </c>
      <c r="E23" s="14">
        <v>0</v>
      </c>
      <c r="F23" s="14">
        <f t="shared" si="3"/>
        <v>0</v>
      </c>
      <c r="G23" s="14">
        <v>0</v>
      </c>
      <c r="H23" s="14">
        <v>0</v>
      </c>
      <c r="I23" s="14">
        <f t="shared" si="4"/>
        <v>0</v>
      </c>
      <c r="J23" s="14">
        <v>0</v>
      </c>
      <c r="K23" s="14">
        <v>0</v>
      </c>
      <c r="L23" s="14">
        <f t="shared" si="5"/>
        <v>0</v>
      </c>
      <c r="M23" s="14">
        <v>0</v>
      </c>
      <c r="N23" s="14">
        <v>0</v>
      </c>
      <c r="O23" s="14">
        <f t="shared" si="6"/>
        <v>0</v>
      </c>
      <c r="P23" s="14">
        <v>0</v>
      </c>
      <c r="Q23" s="16">
        <f t="shared" si="7"/>
        <v>0</v>
      </c>
      <c r="R23" s="16">
        <f t="shared" si="8"/>
        <v>0</v>
      </c>
      <c r="S23" s="17">
        <f t="shared" si="9"/>
        <v>0</v>
      </c>
      <c r="U23" s="18">
        <f>KG!X23</f>
        <v>10</v>
      </c>
      <c r="V23" s="31"/>
      <c r="W23" s="36">
        <v>23.4017873358349</v>
      </c>
      <c r="X23" s="36">
        <f t="shared" si="10"/>
        <v>23.4017873358349</v>
      </c>
      <c r="Y23" s="40">
        <f t="shared" si="11"/>
        <v>-1</v>
      </c>
      <c r="AA23" s="36">
        <v>0</v>
      </c>
      <c r="AB23" s="36">
        <f t="shared" si="12"/>
        <v>0</v>
      </c>
      <c r="AC23" s="36">
        <f t="shared" si="13"/>
        <v>0</v>
      </c>
      <c r="AD23" s="76">
        <f>KG!AG23</f>
        <v>15200</v>
      </c>
      <c r="AE23" s="31">
        <f t="shared" si="14"/>
        <v>0</v>
      </c>
    </row>
    <row r="24" spans="1:31">
      <c r="A24" s="12">
        <f>KG!A24</f>
        <v>20</v>
      </c>
      <c r="B24" s="42">
        <f>KG!B24</f>
        <v>0</v>
      </c>
      <c r="C24" s="19">
        <f>KG!C24</f>
        <v>41342</v>
      </c>
      <c r="D24" s="86" t="str">
        <f>KG!D24</f>
        <v>MacCoffee 3 in 1 10*100*20 gr OPP</v>
      </c>
      <c r="E24" s="14">
        <v>0</v>
      </c>
      <c r="F24" s="14">
        <f t="shared" si="3"/>
        <v>0</v>
      </c>
      <c r="G24" s="14">
        <v>0</v>
      </c>
      <c r="H24" s="14">
        <v>15</v>
      </c>
      <c r="I24" s="14">
        <f t="shared" si="4"/>
        <v>1.5</v>
      </c>
      <c r="J24" s="14">
        <v>22587.200000000001</v>
      </c>
      <c r="K24" s="14">
        <v>0</v>
      </c>
      <c r="L24" s="14">
        <f t="shared" si="5"/>
        <v>0</v>
      </c>
      <c r="M24" s="14">
        <v>0</v>
      </c>
      <c r="N24" s="14">
        <v>1</v>
      </c>
      <c r="O24" s="14">
        <f t="shared" si="6"/>
        <v>0.1</v>
      </c>
      <c r="P24" s="14">
        <v>1520</v>
      </c>
      <c r="Q24" s="16">
        <f t="shared" si="7"/>
        <v>16</v>
      </c>
      <c r="R24" s="16">
        <f t="shared" si="8"/>
        <v>1.6</v>
      </c>
      <c r="S24" s="17">
        <f t="shared" si="9"/>
        <v>24107.200000000001</v>
      </c>
      <c r="U24" s="18">
        <f>KG!X24</f>
        <v>10</v>
      </c>
      <c r="V24" s="31"/>
      <c r="W24" s="36">
        <v>24.4017873358349</v>
      </c>
      <c r="X24" s="36">
        <f t="shared" si="10"/>
        <v>22.801787335834899</v>
      </c>
      <c r="Y24" s="40">
        <f t="shared" si="11"/>
        <v>-0.93443103253136117</v>
      </c>
      <c r="AA24" s="36">
        <v>10.4</v>
      </c>
      <c r="AB24" s="36">
        <f t="shared" si="12"/>
        <v>6.9565217391304349E-2</v>
      </c>
      <c r="AC24" s="36">
        <f t="shared" si="13"/>
        <v>149.5</v>
      </c>
      <c r="AD24" s="76">
        <f>KG!AG24</f>
        <v>15200</v>
      </c>
      <c r="AE24" s="31">
        <f t="shared" si="14"/>
        <v>158080</v>
      </c>
    </row>
    <row r="25" spans="1:31">
      <c r="A25" s="12">
        <f>KG!A25</f>
        <v>21</v>
      </c>
      <c r="B25" s="42">
        <f>KG!B25</f>
        <v>1101015</v>
      </c>
      <c r="C25" s="19">
        <f>KG!C25</f>
        <v>13579</v>
      </c>
      <c r="D25" s="86" t="str">
        <f>KG!D25</f>
        <v>Кофе MacCoffee 3 in 1 40*25*20 gr</v>
      </c>
      <c r="E25" s="14">
        <v>11</v>
      </c>
      <c r="F25" s="14">
        <f t="shared" si="3"/>
        <v>0.27500000000000002</v>
      </c>
      <c r="G25" s="14">
        <v>4180</v>
      </c>
      <c r="H25" s="14">
        <v>62</v>
      </c>
      <c r="I25" s="14">
        <f t="shared" si="4"/>
        <v>1.55</v>
      </c>
      <c r="J25" s="14">
        <v>23446</v>
      </c>
      <c r="K25" s="14">
        <v>881</v>
      </c>
      <c r="L25" s="14">
        <f t="shared" si="5"/>
        <v>22.024999999999999</v>
      </c>
      <c r="M25" s="14">
        <v>312588</v>
      </c>
      <c r="N25" s="14">
        <v>0</v>
      </c>
      <c r="O25" s="14">
        <f t="shared" si="6"/>
        <v>0</v>
      </c>
      <c r="P25" s="14">
        <v>0</v>
      </c>
      <c r="Q25" s="16">
        <f t="shared" si="7"/>
        <v>954</v>
      </c>
      <c r="R25" s="16">
        <f t="shared" si="8"/>
        <v>23.85</v>
      </c>
      <c r="S25" s="17">
        <f t="shared" si="9"/>
        <v>340214</v>
      </c>
      <c r="U25" s="18">
        <f>KG!X25</f>
        <v>40</v>
      </c>
      <c r="V25" s="31"/>
      <c r="W25" s="36">
        <v>25.4017873358349</v>
      </c>
      <c r="X25" s="36">
        <f t="shared" si="10"/>
        <v>1.5517873358348986</v>
      </c>
      <c r="Y25" s="40">
        <f t="shared" si="11"/>
        <v>-6.1089690867766389E-2</v>
      </c>
      <c r="AA25" s="36">
        <v>0.2</v>
      </c>
      <c r="AB25" s="36">
        <f t="shared" si="12"/>
        <v>1.0369565217391306</v>
      </c>
      <c r="AC25" s="36">
        <f t="shared" si="13"/>
        <v>0.19287211740041926</v>
      </c>
      <c r="AD25" s="76">
        <f>KG!AG25</f>
        <v>15200</v>
      </c>
      <c r="AE25" s="31">
        <f t="shared" si="14"/>
        <v>3040</v>
      </c>
    </row>
    <row r="26" spans="1:31">
      <c r="A26" s="12">
        <f>KG!A26</f>
        <v>22</v>
      </c>
      <c r="B26" s="42">
        <f>KG!B26</f>
        <v>0</v>
      </c>
      <c r="C26" s="19">
        <f>KG!C26</f>
        <v>40755</v>
      </c>
      <c r="D26" s="86" t="str">
        <f>KG!D26</f>
        <v>MacCoffee 3 in 1 40*25*20 gr OPP</v>
      </c>
      <c r="E26" s="14">
        <v>345</v>
      </c>
      <c r="F26" s="14">
        <f t="shared" si="3"/>
        <v>8.625</v>
      </c>
      <c r="G26" s="14">
        <v>131100</v>
      </c>
      <c r="H26" s="14">
        <v>1065</v>
      </c>
      <c r="I26" s="14">
        <f t="shared" si="4"/>
        <v>26.625</v>
      </c>
      <c r="J26" s="14">
        <v>397472.4</v>
      </c>
      <c r="K26" s="14">
        <v>5097</v>
      </c>
      <c r="L26" s="14">
        <f t="shared" si="5"/>
        <v>127.425</v>
      </c>
      <c r="M26" s="14">
        <v>1803806.8</v>
      </c>
      <c r="N26" s="14">
        <v>9</v>
      </c>
      <c r="O26" s="14">
        <f t="shared" si="6"/>
        <v>0.22500000000000001</v>
      </c>
      <c r="P26" s="14">
        <v>3420</v>
      </c>
      <c r="Q26" s="16">
        <f t="shared" si="7"/>
        <v>6516</v>
      </c>
      <c r="R26" s="16">
        <f t="shared" si="8"/>
        <v>162.9</v>
      </c>
      <c r="S26" s="17">
        <f t="shared" si="9"/>
        <v>2335799.2000000002</v>
      </c>
      <c r="U26" s="18">
        <f>KG!X26</f>
        <v>40</v>
      </c>
      <c r="V26" s="31"/>
      <c r="W26" s="36">
        <v>26.4017873358349</v>
      </c>
      <c r="X26" s="36">
        <f t="shared" si="10"/>
        <v>-136.4982126641651</v>
      </c>
      <c r="Y26" s="40">
        <f t="shared" si="11"/>
        <v>5.170036820912399</v>
      </c>
      <c r="AA26" s="36">
        <v>84.825000000000003</v>
      </c>
      <c r="AB26" s="36">
        <f t="shared" si="12"/>
        <v>7.0826086956521745</v>
      </c>
      <c r="AC26" s="36">
        <f t="shared" si="13"/>
        <v>11.976519337016574</v>
      </c>
      <c r="AD26" s="76">
        <f>KG!AG26</f>
        <v>15201</v>
      </c>
      <c r="AE26" s="31">
        <f t="shared" si="14"/>
        <v>1289424.825</v>
      </c>
    </row>
    <row r="27" spans="1:31">
      <c r="A27" s="12">
        <f>KG!A27</f>
        <v>23</v>
      </c>
      <c r="B27" s="42">
        <f>KG!B27</f>
        <v>1102540</v>
      </c>
      <c r="C27" s="19">
        <f>KG!C27</f>
        <v>16168</v>
      </c>
      <c r="D27" s="86" t="str">
        <f>KG!D27</f>
        <v>Кофе MacCoffee 3in1 Gold Latte Stick 24*20*16gr</v>
      </c>
      <c r="E27" s="14">
        <v>65</v>
      </c>
      <c r="F27" s="14">
        <f t="shared" si="3"/>
        <v>2.7083333333333335</v>
      </c>
      <c r="G27" s="14">
        <v>21840</v>
      </c>
      <c r="H27" s="14">
        <v>430</v>
      </c>
      <c r="I27" s="14">
        <f t="shared" si="4"/>
        <v>17.916666666666668</v>
      </c>
      <c r="J27" s="14">
        <v>143085.6</v>
      </c>
      <c r="K27" s="14">
        <v>2028</v>
      </c>
      <c r="L27" s="14">
        <f t="shared" si="5"/>
        <v>84.5</v>
      </c>
      <c r="M27" s="14">
        <v>634149.6</v>
      </c>
      <c r="N27" s="14">
        <v>6</v>
      </c>
      <c r="O27" s="14">
        <f t="shared" si="6"/>
        <v>0.25</v>
      </c>
      <c r="P27" s="14">
        <v>2016</v>
      </c>
      <c r="Q27" s="16">
        <f t="shared" si="7"/>
        <v>2529</v>
      </c>
      <c r="R27" s="16">
        <f t="shared" si="8"/>
        <v>105.375</v>
      </c>
      <c r="S27" s="17">
        <f t="shared" si="9"/>
        <v>801091.2</v>
      </c>
      <c r="U27" s="18">
        <f>KG!X27</f>
        <v>24</v>
      </c>
      <c r="V27" s="31"/>
      <c r="W27" s="36">
        <v>27.4017873358349</v>
      </c>
      <c r="X27" s="36">
        <f t="shared" si="10"/>
        <v>-77.973212664165104</v>
      </c>
      <c r="Y27" s="40">
        <f t="shared" si="11"/>
        <v>2.845552069597848</v>
      </c>
      <c r="AA27" s="36">
        <v>161.70833333333334</v>
      </c>
      <c r="AB27" s="36">
        <f t="shared" si="12"/>
        <v>4.5815217391304346</v>
      </c>
      <c r="AC27" s="36">
        <f t="shared" si="13"/>
        <v>35.295769078687229</v>
      </c>
      <c r="AD27" s="76">
        <f>KG!AG27</f>
        <v>8064</v>
      </c>
      <c r="AE27" s="31">
        <f t="shared" si="14"/>
        <v>1304016</v>
      </c>
    </row>
    <row r="28" spans="1:31">
      <c r="A28" s="12">
        <f>KG!A28</f>
        <v>24</v>
      </c>
      <c r="B28" s="42">
        <f>KG!B28</f>
        <v>1104015</v>
      </c>
      <c r="C28" s="19">
        <f>KG!C28</f>
        <v>13586</v>
      </c>
      <c r="D28" s="86" t="str">
        <f>KG!D28</f>
        <v>Кофе MacCoffee 3 in 1 Hazelnut 50*10*18 gr</v>
      </c>
      <c r="E28" s="14">
        <v>10</v>
      </c>
      <c r="F28" s="14">
        <f t="shared" si="3"/>
        <v>0.2</v>
      </c>
      <c r="G28" s="14">
        <v>1520</v>
      </c>
      <c r="H28" s="14">
        <v>13</v>
      </c>
      <c r="I28" s="14">
        <f t="shared" si="4"/>
        <v>0.26</v>
      </c>
      <c r="J28" s="14">
        <v>1930.4</v>
      </c>
      <c r="K28" s="14">
        <v>2</v>
      </c>
      <c r="L28" s="14">
        <f t="shared" si="5"/>
        <v>0.04</v>
      </c>
      <c r="M28" s="14">
        <v>288.8</v>
      </c>
      <c r="N28" s="14">
        <v>1</v>
      </c>
      <c r="O28" s="14">
        <f t="shared" si="6"/>
        <v>0.02</v>
      </c>
      <c r="P28" s="14">
        <v>152</v>
      </c>
      <c r="Q28" s="16">
        <f t="shared" si="7"/>
        <v>26</v>
      </c>
      <c r="R28" s="16">
        <f t="shared" si="8"/>
        <v>0.52</v>
      </c>
      <c r="S28" s="17">
        <f t="shared" si="9"/>
        <v>3891.2000000000003</v>
      </c>
      <c r="U28" s="18">
        <f>KG!X28</f>
        <v>50</v>
      </c>
      <c r="V28" s="31"/>
      <c r="W28" s="36">
        <v>28.4017873358349</v>
      </c>
      <c r="X28" s="36">
        <f t="shared" si="10"/>
        <v>27.8817873358349</v>
      </c>
      <c r="Y28" s="40">
        <f t="shared" si="11"/>
        <v>-0.98169129309182912</v>
      </c>
      <c r="AA28" s="36">
        <v>5.34</v>
      </c>
      <c r="AB28" s="36">
        <f t="shared" si="12"/>
        <v>2.2608695652173914E-2</v>
      </c>
      <c r="AC28" s="36">
        <f t="shared" si="13"/>
        <v>236.19230769230768</v>
      </c>
      <c r="AD28" s="76">
        <f>KG!AG28</f>
        <v>7600</v>
      </c>
      <c r="AE28" s="31">
        <f t="shared" si="14"/>
        <v>40584</v>
      </c>
    </row>
    <row r="29" spans="1:31">
      <c r="A29" s="12">
        <f>KG!A29</f>
        <v>25</v>
      </c>
      <c r="B29" s="42">
        <f>KG!B29</f>
        <v>0</v>
      </c>
      <c r="C29" s="19">
        <f>KG!C29</f>
        <v>41107</v>
      </c>
      <c r="D29" s="86" t="str">
        <f>KG!D29</f>
        <v>MacCoffee 3 in 1 Hazelnut 50*10*18 gr OPP</v>
      </c>
      <c r="E29" s="14">
        <v>0</v>
      </c>
      <c r="F29" s="14">
        <f t="shared" si="3"/>
        <v>0</v>
      </c>
      <c r="G29" s="14">
        <v>0</v>
      </c>
      <c r="H29" s="14">
        <v>39</v>
      </c>
      <c r="I29" s="14">
        <f t="shared" si="4"/>
        <v>0.78</v>
      </c>
      <c r="J29" s="14">
        <v>5873.28</v>
      </c>
      <c r="K29" s="14">
        <v>1</v>
      </c>
      <c r="L29" s="14">
        <f t="shared" si="5"/>
        <v>0.02</v>
      </c>
      <c r="M29" s="14">
        <v>144.4</v>
      </c>
      <c r="N29" s="14">
        <v>0</v>
      </c>
      <c r="O29" s="14">
        <f t="shared" si="6"/>
        <v>0</v>
      </c>
      <c r="P29" s="14">
        <v>0</v>
      </c>
      <c r="Q29" s="16">
        <f t="shared" si="7"/>
        <v>40</v>
      </c>
      <c r="R29" s="16">
        <f t="shared" si="8"/>
        <v>0.8</v>
      </c>
      <c r="S29" s="17">
        <f t="shared" si="9"/>
        <v>6017.6799999999994</v>
      </c>
      <c r="U29" s="18">
        <f>KG!X29</f>
        <v>50</v>
      </c>
      <c r="V29" s="31"/>
      <c r="W29" s="36">
        <v>29.4017873358349</v>
      </c>
      <c r="X29" s="36">
        <f t="shared" si="10"/>
        <v>28.601787335834899</v>
      </c>
      <c r="Y29" s="40">
        <f t="shared" si="11"/>
        <v>-0.97279076979701296</v>
      </c>
      <c r="AA29" s="36">
        <v>2.2000000000000002</v>
      </c>
      <c r="AB29" s="36">
        <f t="shared" si="12"/>
        <v>3.4782608695652174E-2</v>
      </c>
      <c r="AC29" s="36">
        <f t="shared" si="13"/>
        <v>63.250000000000007</v>
      </c>
      <c r="AD29" s="76">
        <f>KG!AG29</f>
        <v>7600</v>
      </c>
      <c r="AE29" s="31">
        <f t="shared" si="14"/>
        <v>16720</v>
      </c>
    </row>
    <row r="30" spans="1:31">
      <c r="A30" s="12">
        <f>KG!A30</f>
        <v>26</v>
      </c>
      <c r="B30" s="42">
        <f>KG!B30</f>
        <v>1101090</v>
      </c>
      <c r="C30" s="19">
        <f>KG!C30</f>
        <v>13581</v>
      </c>
      <c r="D30" s="86" t="str">
        <f>KG!D30</f>
        <v>Кофе MacCoffee 3 in 1 Jar 6*160*20 gr</v>
      </c>
      <c r="E30" s="14">
        <v>0</v>
      </c>
      <c r="F30" s="14">
        <f t="shared" si="3"/>
        <v>0</v>
      </c>
      <c r="G30" s="14">
        <v>0</v>
      </c>
      <c r="H30" s="14">
        <v>83</v>
      </c>
      <c r="I30" s="14">
        <f t="shared" si="4"/>
        <v>13.833333333333334</v>
      </c>
      <c r="J30" s="14">
        <v>203274.23999999999</v>
      </c>
      <c r="K30" s="14">
        <v>6</v>
      </c>
      <c r="L30" s="14">
        <f t="shared" si="5"/>
        <v>1</v>
      </c>
      <c r="M30" s="14">
        <v>13927.68</v>
      </c>
      <c r="N30" s="14">
        <v>10</v>
      </c>
      <c r="O30" s="14">
        <f t="shared" si="6"/>
        <v>1.6666666666666667</v>
      </c>
      <c r="P30" s="14">
        <v>24960</v>
      </c>
      <c r="Q30" s="16">
        <f t="shared" si="7"/>
        <v>99</v>
      </c>
      <c r="R30" s="16">
        <f t="shared" si="8"/>
        <v>16.5</v>
      </c>
      <c r="S30" s="17">
        <f t="shared" si="9"/>
        <v>242161.91999999998</v>
      </c>
      <c r="U30" s="18">
        <f>KG!X30</f>
        <v>6</v>
      </c>
      <c r="V30" s="31"/>
      <c r="W30" s="36">
        <v>30.4017873358349</v>
      </c>
      <c r="X30" s="36">
        <f t="shared" si="10"/>
        <v>13.9017873358349</v>
      </c>
      <c r="Y30" s="40">
        <f t="shared" si="11"/>
        <v>-0.45726875141478018</v>
      </c>
      <c r="AA30" s="36">
        <v>17.166666666666668</v>
      </c>
      <c r="AB30" s="36">
        <f t="shared" si="12"/>
        <v>0.71739130434782605</v>
      </c>
      <c r="AC30" s="36">
        <f t="shared" si="13"/>
        <v>23.929292929292931</v>
      </c>
      <c r="AD30" s="76">
        <f>KG!AG30</f>
        <v>14976</v>
      </c>
      <c r="AE30" s="31">
        <f t="shared" si="14"/>
        <v>257088.00000000003</v>
      </c>
    </row>
    <row r="31" spans="1:31">
      <c r="A31" s="12">
        <f>KG!A31</f>
        <v>27</v>
      </c>
      <c r="B31" s="42">
        <f>KG!B31</f>
        <v>1102710</v>
      </c>
      <c r="C31" s="19">
        <f>KG!C31</f>
        <v>16633</v>
      </c>
      <c r="D31" s="86" t="str">
        <f>KG!D31</f>
        <v>Кофе MacCoffee Americano Crème 3 in 1 24*20*18 gr</v>
      </c>
      <c r="E31" s="14">
        <v>62</v>
      </c>
      <c r="F31" s="14">
        <f t="shared" si="3"/>
        <v>2.5833333333333335</v>
      </c>
      <c r="G31" s="14">
        <v>25048</v>
      </c>
      <c r="H31" s="14">
        <v>266</v>
      </c>
      <c r="I31" s="14">
        <f t="shared" si="4"/>
        <v>11.083333333333334</v>
      </c>
      <c r="J31" s="14">
        <v>106058.08</v>
      </c>
      <c r="K31" s="14">
        <v>41</v>
      </c>
      <c r="L31" s="14">
        <f t="shared" si="5"/>
        <v>1.7083333333333333</v>
      </c>
      <c r="M31" s="14">
        <v>15691.36</v>
      </c>
      <c r="N31" s="14">
        <v>6</v>
      </c>
      <c r="O31" s="14">
        <f t="shared" si="6"/>
        <v>0.25</v>
      </c>
      <c r="P31" s="14">
        <v>2424</v>
      </c>
      <c r="Q31" s="16">
        <f t="shared" si="7"/>
        <v>375</v>
      </c>
      <c r="R31" s="16">
        <f t="shared" si="8"/>
        <v>15.625</v>
      </c>
      <c r="S31" s="17">
        <f t="shared" si="9"/>
        <v>149221.44</v>
      </c>
      <c r="U31" s="18">
        <f>KG!X31</f>
        <v>24</v>
      </c>
      <c r="V31" s="31"/>
      <c r="W31" s="36">
        <v>31.4017873358349</v>
      </c>
      <c r="X31" s="36">
        <f t="shared" si="10"/>
        <v>15.7767873358349</v>
      </c>
      <c r="Y31" s="40">
        <f t="shared" si="11"/>
        <v>-0.50241685822229742</v>
      </c>
      <c r="AA31" s="36">
        <v>15.666666666666666</v>
      </c>
      <c r="AB31" s="36">
        <f t="shared" si="12"/>
        <v>0.67934782608695654</v>
      </c>
      <c r="AC31" s="36">
        <f t="shared" si="13"/>
        <v>23.06133333333333</v>
      </c>
      <c r="AD31" s="76">
        <f>KG!AG31</f>
        <v>9696</v>
      </c>
      <c r="AE31" s="31">
        <f t="shared" si="14"/>
        <v>151904</v>
      </c>
    </row>
    <row r="32" spans="1:31">
      <c r="A32" s="12">
        <f>KG!A32</f>
        <v>28</v>
      </c>
      <c r="B32" s="42">
        <f>KG!B32</f>
        <v>1202210</v>
      </c>
      <c r="C32" s="19">
        <f>KG!C32</f>
        <v>16721</v>
      </c>
      <c r="D32" s="86" t="str">
        <f>KG!D32</f>
        <v>Кофе MacCoffee Arabica 12*40 gr Pouch</v>
      </c>
      <c r="E32" s="14">
        <v>0</v>
      </c>
      <c r="F32" s="14">
        <f t="shared" si="3"/>
        <v>0</v>
      </c>
      <c r="G32" s="14">
        <v>0</v>
      </c>
      <c r="H32" s="14">
        <v>99</v>
      </c>
      <c r="I32" s="14">
        <f t="shared" si="4"/>
        <v>8.25</v>
      </c>
      <c r="J32" s="14">
        <v>16411.8</v>
      </c>
      <c r="K32" s="14">
        <v>7</v>
      </c>
      <c r="L32" s="14">
        <f t="shared" si="5"/>
        <v>0.58333333333333337</v>
      </c>
      <c r="M32" s="14">
        <v>1130.5</v>
      </c>
      <c r="N32" s="14">
        <v>0</v>
      </c>
      <c r="O32" s="14">
        <f t="shared" si="6"/>
        <v>0</v>
      </c>
      <c r="P32" s="14">
        <v>0</v>
      </c>
      <c r="Q32" s="16">
        <f t="shared" si="7"/>
        <v>106</v>
      </c>
      <c r="R32" s="16">
        <f t="shared" si="8"/>
        <v>8.8333333333333339</v>
      </c>
      <c r="S32" s="17">
        <f t="shared" si="9"/>
        <v>17542.3</v>
      </c>
      <c r="U32" s="18">
        <f>KG!X32</f>
        <v>12</v>
      </c>
      <c r="V32" s="31"/>
      <c r="W32" s="36">
        <v>32.401787335834896</v>
      </c>
      <c r="X32" s="36">
        <f t="shared" si="10"/>
        <v>23.568454002501561</v>
      </c>
      <c r="Y32" s="40">
        <f t="shared" si="11"/>
        <v>-0.72738129406941476</v>
      </c>
      <c r="AA32" s="36">
        <v>8.8333333333333339</v>
      </c>
      <c r="AB32" s="36">
        <f t="shared" si="12"/>
        <v>0.38405797101449279</v>
      </c>
      <c r="AC32" s="36">
        <f t="shared" si="13"/>
        <v>23</v>
      </c>
      <c r="AD32" s="76">
        <f>KG!AG32</f>
        <v>2040</v>
      </c>
      <c r="AE32" s="31">
        <f t="shared" si="14"/>
        <v>18020</v>
      </c>
    </row>
    <row r="33" spans="1:31">
      <c r="A33" s="12">
        <f>KG!A33</f>
        <v>29</v>
      </c>
      <c r="B33" s="42">
        <f>KG!B33</f>
        <v>1202215</v>
      </c>
      <c r="C33" s="19">
        <f>KG!C33</f>
        <v>16722</v>
      </c>
      <c r="D33" s="86" t="str">
        <f>KG!D33</f>
        <v>Кофе MacCoffee Arabica 12*75 gr Pouch</v>
      </c>
      <c r="E33" s="14">
        <v>0</v>
      </c>
      <c r="F33" s="14">
        <f t="shared" si="3"/>
        <v>0</v>
      </c>
      <c r="G33" s="14">
        <v>0</v>
      </c>
      <c r="H33" s="14">
        <v>52</v>
      </c>
      <c r="I33" s="14">
        <f t="shared" si="4"/>
        <v>4.333333333333333</v>
      </c>
      <c r="J33" s="14">
        <v>14498.2</v>
      </c>
      <c r="K33" s="14">
        <v>8</v>
      </c>
      <c r="L33" s="14">
        <f t="shared" si="5"/>
        <v>0.66666666666666663</v>
      </c>
      <c r="M33" s="14">
        <v>2158.4</v>
      </c>
      <c r="N33" s="14">
        <v>0</v>
      </c>
      <c r="O33" s="14">
        <f t="shared" si="6"/>
        <v>0</v>
      </c>
      <c r="P33" s="14">
        <v>0</v>
      </c>
      <c r="Q33" s="16">
        <f t="shared" si="7"/>
        <v>60</v>
      </c>
      <c r="R33" s="16">
        <f t="shared" si="8"/>
        <v>5</v>
      </c>
      <c r="S33" s="17">
        <f t="shared" si="9"/>
        <v>16656.600000000002</v>
      </c>
      <c r="U33" s="18">
        <f>KG!X33</f>
        <v>12</v>
      </c>
      <c r="V33" s="31"/>
      <c r="W33" s="36">
        <v>33.401787335834896</v>
      </c>
      <c r="X33" s="36">
        <f t="shared" si="10"/>
        <v>28.401787335834896</v>
      </c>
      <c r="Y33" s="40">
        <f t="shared" si="11"/>
        <v>-0.8503074117044096</v>
      </c>
      <c r="AA33" s="36">
        <v>4.416666666666667</v>
      </c>
      <c r="AB33" s="36">
        <f t="shared" si="12"/>
        <v>0.21739130434782608</v>
      </c>
      <c r="AC33" s="36">
        <f t="shared" si="13"/>
        <v>20.31666666666667</v>
      </c>
      <c r="AD33" s="76">
        <f>KG!AG33</f>
        <v>3408</v>
      </c>
      <c r="AE33" s="31">
        <f t="shared" si="14"/>
        <v>15052.000000000002</v>
      </c>
    </row>
    <row r="34" spans="1:31">
      <c r="A34" s="12">
        <f>KG!A34</f>
        <v>30</v>
      </c>
      <c r="B34" s="42">
        <f>KG!B34</f>
        <v>1201010</v>
      </c>
      <c r="C34" s="19">
        <f>KG!C34</f>
        <v>13604</v>
      </c>
      <c r="D34" s="86" t="str">
        <f>KG!D34</f>
        <v>Кофе MacCoffee Classic 24*50 gr</v>
      </c>
      <c r="E34" s="14">
        <v>117</v>
      </c>
      <c r="F34" s="14">
        <f t="shared" si="3"/>
        <v>4.875</v>
      </c>
      <c r="G34" s="14">
        <v>11232</v>
      </c>
      <c r="H34" s="14">
        <v>134</v>
      </c>
      <c r="I34" s="14">
        <f t="shared" si="4"/>
        <v>5.583333333333333</v>
      </c>
      <c r="J34" s="14">
        <v>12512.64</v>
      </c>
      <c r="K34" s="14">
        <v>15</v>
      </c>
      <c r="L34" s="14">
        <f t="shared" si="5"/>
        <v>0.625</v>
      </c>
      <c r="M34" s="14">
        <v>1377.6</v>
      </c>
      <c r="N34" s="14">
        <v>2</v>
      </c>
      <c r="O34" s="14">
        <f t="shared" si="6"/>
        <v>8.3333333333333329E-2</v>
      </c>
      <c r="P34" s="14">
        <v>192</v>
      </c>
      <c r="Q34" s="16">
        <f t="shared" si="7"/>
        <v>268</v>
      </c>
      <c r="R34" s="16">
        <f t="shared" si="8"/>
        <v>11.166666666666666</v>
      </c>
      <c r="S34" s="17">
        <f t="shared" si="9"/>
        <v>25314.239999999998</v>
      </c>
      <c r="U34" s="18">
        <f>KG!X34</f>
        <v>24</v>
      </c>
      <c r="V34" s="31"/>
      <c r="W34" s="36">
        <v>34.401787335834896</v>
      </c>
      <c r="X34" s="36">
        <f t="shared" si="10"/>
        <v>23.235120669168232</v>
      </c>
      <c r="Y34" s="40">
        <f t="shared" si="11"/>
        <v>-0.6754044620514581</v>
      </c>
      <c r="AA34" s="36">
        <v>13.625</v>
      </c>
      <c r="AB34" s="36">
        <f t="shared" si="12"/>
        <v>0.48550724637681159</v>
      </c>
      <c r="AC34" s="36">
        <f t="shared" si="13"/>
        <v>28.063432835820898</v>
      </c>
      <c r="AD34" s="76">
        <f>KG!AG34</f>
        <v>2304</v>
      </c>
      <c r="AE34" s="31">
        <f t="shared" si="14"/>
        <v>31392</v>
      </c>
    </row>
    <row r="35" spans="1:31">
      <c r="A35" s="12">
        <f>KG!A35</f>
        <v>31</v>
      </c>
      <c r="B35" s="42">
        <f>KG!B35</f>
        <v>1201020</v>
      </c>
      <c r="C35" s="19">
        <f>KG!C35</f>
        <v>13605</v>
      </c>
      <c r="D35" s="86" t="str">
        <f>KG!D35</f>
        <v>Кофе MacCoffee Classic 24*100 gr</v>
      </c>
      <c r="E35" s="14">
        <v>69</v>
      </c>
      <c r="F35" s="14">
        <f t="shared" si="3"/>
        <v>2.875</v>
      </c>
      <c r="G35" s="14">
        <v>11523</v>
      </c>
      <c r="H35" s="14">
        <v>177</v>
      </c>
      <c r="I35" s="14">
        <f t="shared" si="4"/>
        <v>7.375</v>
      </c>
      <c r="J35" s="14">
        <v>28810.84</v>
      </c>
      <c r="K35" s="14">
        <v>13</v>
      </c>
      <c r="L35" s="14">
        <f t="shared" si="5"/>
        <v>0.54166666666666663</v>
      </c>
      <c r="M35" s="14">
        <v>2062.4499999999998</v>
      </c>
      <c r="N35" s="14">
        <v>2</v>
      </c>
      <c r="O35" s="14">
        <f t="shared" si="6"/>
        <v>8.3333333333333329E-2</v>
      </c>
      <c r="P35" s="14">
        <v>334</v>
      </c>
      <c r="Q35" s="16">
        <f t="shared" si="7"/>
        <v>261</v>
      </c>
      <c r="R35" s="16">
        <f t="shared" si="8"/>
        <v>10.875</v>
      </c>
      <c r="S35" s="17">
        <f t="shared" si="9"/>
        <v>42730.289999999994</v>
      </c>
      <c r="U35" s="18">
        <f>KG!X35</f>
        <v>24</v>
      </c>
      <c r="V35" s="31"/>
      <c r="W35" s="36">
        <v>35.401787335834896</v>
      </c>
      <c r="X35" s="36">
        <f t="shared" si="10"/>
        <v>24.526787335834896</v>
      </c>
      <c r="Y35" s="40">
        <f t="shared" si="11"/>
        <v>-0.69281211999734393</v>
      </c>
      <c r="AA35" s="36">
        <v>11.666666666666666</v>
      </c>
      <c r="AB35" s="36">
        <f t="shared" si="12"/>
        <v>0.47282608695652173</v>
      </c>
      <c r="AC35" s="36">
        <f t="shared" si="13"/>
        <v>24.674329501915707</v>
      </c>
      <c r="AD35" s="76">
        <f>KG!AG35</f>
        <v>4008</v>
      </c>
      <c r="AE35" s="31">
        <f t="shared" si="14"/>
        <v>46760</v>
      </c>
    </row>
    <row r="36" spans="1:31">
      <c r="A36" s="12">
        <f>KG!A36</f>
        <v>32</v>
      </c>
      <c r="B36" s="42">
        <f>KG!B36</f>
        <v>1103520</v>
      </c>
      <c r="C36" s="19">
        <f>KG!C36</f>
        <v>13692</v>
      </c>
      <c r="D36" s="86" t="str">
        <f>KG!D36</f>
        <v>Кофе MacCoffee Fes Aroma 3 in 1 20*50*18 gr</v>
      </c>
      <c r="E36" s="14">
        <v>0</v>
      </c>
      <c r="F36" s="14">
        <f t="shared" si="3"/>
        <v>0</v>
      </c>
      <c r="G36" s="14">
        <v>0</v>
      </c>
      <c r="H36" s="14">
        <v>8</v>
      </c>
      <c r="I36" s="14">
        <f t="shared" si="4"/>
        <v>0.4</v>
      </c>
      <c r="J36" s="14">
        <v>3474</v>
      </c>
      <c r="K36" s="14">
        <v>23</v>
      </c>
      <c r="L36" s="14">
        <f t="shared" si="5"/>
        <v>1.1499999999999999</v>
      </c>
      <c r="M36" s="14">
        <v>9652.5</v>
      </c>
      <c r="N36" s="14">
        <v>0</v>
      </c>
      <c r="O36" s="14">
        <f t="shared" si="6"/>
        <v>0</v>
      </c>
      <c r="P36" s="14">
        <v>0</v>
      </c>
      <c r="Q36" s="16">
        <f t="shared" si="7"/>
        <v>31</v>
      </c>
      <c r="R36" s="16">
        <f t="shared" si="8"/>
        <v>1.55</v>
      </c>
      <c r="S36" s="17">
        <f t="shared" si="9"/>
        <v>13126.5</v>
      </c>
      <c r="U36" s="18">
        <f>KG!X36</f>
        <v>20</v>
      </c>
      <c r="V36" s="31"/>
      <c r="W36" s="36">
        <v>36.401787335834896</v>
      </c>
      <c r="X36" s="36">
        <f t="shared" si="10"/>
        <v>34.851787335834899</v>
      </c>
      <c r="Y36" s="40">
        <f t="shared" si="11"/>
        <v>-0.95741967322373378</v>
      </c>
      <c r="AA36" s="36">
        <v>14.05</v>
      </c>
      <c r="AB36" s="36">
        <f t="shared" si="12"/>
        <v>6.7391304347826086E-2</v>
      </c>
      <c r="AC36" s="36">
        <f t="shared" si="13"/>
        <v>208.48387096774195</v>
      </c>
      <c r="AD36" s="76">
        <f>KG!AG36</f>
        <v>9000</v>
      </c>
      <c r="AE36" s="31">
        <f t="shared" si="14"/>
        <v>126450</v>
      </c>
    </row>
    <row r="37" spans="1:31">
      <c r="A37" s="12">
        <f>KG!A37</f>
        <v>33</v>
      </c>
      <c r="B37" s="42">
        <f>KG!B37</f>
        <v>1202007</v>
      </c>
      <c r="C37" s="19">
        <f>KG!C37</f>
        <v>14101</v>
      </c>
      <c r="D37" s="86" t="str">
        <f>KG!D37</f>
        <v>Кофе MacCoffee Gold RU 12*75 gr Pouch</v>
      </c>
      <c r="E37" s="14">
        <v>0</v>
      </c>
      <c r="F37" s="14">
        <f t="shared" si="3"/>
        <v>0</v>
      </c>
      <c r="G37" s="14">
        <v>0</v>
      </c>
      <c r="H37" s="14">
        <v>52</v>
      </c>
      <c r="I37" s="14">
        <f t="shared" si="4"/>
        <v>4.333333333333333</v>
      </c>
      <c r="J37" s="14">
        <v>14600.44</v>
      </c>
      <c r="K37" s="14">
        <v>7</v>
      </c>
      <c r="L37" s="14">
        <f t="shared" si="5"/>
        <v>0.58333333333333337</v>
      </c>
      <c r="M37" s="14">
        <v>1888.6</v>
      </c>
      <c r="N37" s="14">
        <v>0</v>
      </c>
      <c r="O37" s="14">
        <f t="shared" si="6"/>
        <v>0</v>
      </c>
      <c r="P37" s="14">
        <v>0</v>
      </c>
      <c r="Q37" s="16">
        <f t="shared" si="7"/>
        <v>59</v>
      </c>
      <c r="R37" s="16">
        <f t="shared" si="8"/>
        <v>4.916666666666667</v>
      </c>
      <c r="S37" s="17">
        <f t="shared" si="9"/>
        <v>16489.04</v>
      </c>
      <c r="U37" s="18">
        <f>KG!X37</f>
        <v>12</v>
      </c>
      <c r="V37" s="31"/>
      <c r="W37" s="36">
        <v>37.401787335834896</v>
      </c>
      <c r="X37" s="36">
        <f t="shared" si="10"/>
        <v>32.485120669168232</v>
      </c>
      <c r="Y37" s="40">
        <f t="shared" si="11"/>
        <v>-0.86854460663819733</v>
      </c>
      <c r="AA37" s="36">
        <v>6.083333333333333</v>
      </c>
      <c r="AB37" s="36">
        <f t="shared" si="12"/>
        <v>0.21376811594202899</v>
      </c>
      <c r="AC37" s="36">
        <f t="shared" si="13"/>
        <v>28.457627118644066</v>
      </c>
      <c r="AD37" s="76">
        <f>KG!AG37</f>
        <v>3408</v>
      </c>
      <c r="AE37" s="31">
        <f t="shared" si="14"/>
        <v>20732</v>
      </c>
    </row>
    <row r="38" spans="1:31">
      <c r="A38" s="12">
        <f>KG!A38</f>
        <v>34</v>
      </c>
      <c r="B38" s="42">
        <f>KG!B38</f>
        <v>1202003</v>
      </c>
      <c r="C38" s="19">
        <f>KG!C38</f>
        <v>14100</v>
      </c>
      <c r="D38" s="86" t="str">
        <f>KG!D38</f>
        <v>Кофе MacCoffee Gold RU 24*30 gr Pouch</v>
      </c>
      <c r="E38" s="14">
        <v>0</v>
      </c>
      <c r="F38" s="14">
        <f t="shared" si="3"/>
        <v>0</v>
      </c>
      <c r="G38" s="14">
        <v>0</v>
      </c>
      <c r="H38" s="14">
        <v>126</v>
      </c>
      <c r="I38" s="14">
        <f t="shared" si="4"/>
        <v>5.25</v>
      </c>
      <c r="J38" s="14">
        <v>15783.56</v>
      </c>
      <c r="K38" s="14">
        <v>9</v>
      </c>
      <c r="L38" s="14">
        <f t="shared" si="5"/>
        <v>0.375</v>
      </c>
      <c r="M38" s="14">
        <v>1098.55</v>
      </c>
      <c r="N38" s="14">
        <v>2</v>
      </c>
      <c r="O38" s="14">
        <f t="shared" si="6"/>
        <v>8.3333333333333329E-2</v>
      </c>
      <c r="P38" s="14">
        <v>254</v>
      </c>
      <c r="Q38" s="16">
        <f t="shared" si="7"/>
        <v>137</v>
      </c>
      <c r="R38" s="16">
        <f t="shared" si="8"/>
        <v>5.708333333333333</v>
      </c>
      <c r="S38" s="17">
        <f t="shared" si="9"/>
        <v>17136.11</v>
      </c>
      <c r="U38" s="18">
        <f>KG!X38</f>
        <v>24</v>
      </c>
      <c r="V38" s="31"/>
      <c r="W38" s="36">
        <v>38.401787335834896</v>
      </c>
      <c r="X38" s="36">
        <f t="shared" si="10"/>
        <v>32.693454002501561</v>
      </c>
      <c r="Y38" s="40">
        <f t="shared" si="11"/>
        <v>-0.85135240494375219</v>
      </c>
      <c r="AA38" s="36">
        <v>6.458333333333333</v>
      </c>
      <c r="AB38" s="36">
        <f t="shared" si="12"/>
        <v>0.24818840579710144</v>
      </c>
      <c r="AC38" s="36">
        <f t="shared" si="13"/>
        <v>26.021897810218977</v>
      </c>
      <c r="AD38" s="76">
        <f>KG!AG38</f>
        <v>3048</v>
      </c>
      <c r="AE38" s="31">
        <f t="shared" si="14"/>
        <v>19685</v>
      </c>
    </row>
    <row r="39" spans="1:31">
      <c r="A39" s="12">
        <f>KG!A39</f>
        <v>35</v>
      </c>
      <c r="B39" s="42">
        <f>KG!B39</f>
        <v>1104010</v>
      </c>
      <c r="C39" s="19">
        <f>KG!C39</f>
        <v>13585</v>
      </c>
      <c r="D39" s="86" t="str">
        <f>KG!D39</f>
        <v>Кофе MacCoffee Ingrd 3 in 1 Caramel 50*10*18 gr</v>
      </c>
      <c r="E39" s="14">
        <v>21</v>
      </c>
      <c r="F39" s="14">
        <f t="shared" si="3"/>
        <v>0.42</v>
      </c>
      <c r="G39" s="14">
        <v>3192.15</v>
      </c>
      <c r="H39" s="14">
        <v>28</v>
      </c>
      <c r="I39" s="14">
        <f t="shared" si="4"/>
        <v>0.56000000000000005</v>
      </c>
      <c r="J39" s="14">
        <v>4196.72</v>
      </c>
      <c r="K39" s="14">
        <v>2</v>
      </c>
      <c r="L39" s="14">
        <f t="shared" si="5"/>
        <v>0.04</v>
      </c>
      <c r="M39" s="14">
        <v>288.8</v>
      </c>
      <c r="N39" s="14">
        <v>1</v>
      </c>
      <c r="O39" s="14">
        <f t="shared" si="6"/>
        <v>0.02</v>
      </c>
      <c r="P39" s="14">
        <v>152</v>
      </c>
      <c r="Q39" s="16">
        <f t="shared" si="7"/>
        <v>52</v>
      </c>
      <c r="R39" s="16">
        <f t="shared" si="8"/>
        <v>1.04</v>
      </c>
      <c r="S39" s="17">
        <f t="shared" si="9"/>
        <v>7829.670000000001</v>
      </c>
      <c r="U39" s="18">
        <f>KG!X39</f>
        <v>50</v>
      </c>
      <c r="V39" s="31"/>
      <c r="W39" s="36">
        <v>39.401787335834896</v>
      </c>
      <c r="X39" s="36">
        <f t="shared" si="10"/>
        <v>38.361787335834897</v>
      </c>
      <c r="Y39" s="40">
        <f t="shared" si="11"/>
        <v>-0.97360525828090683</v>
      </c>
      <c r="AA39" s="36">
        <v>0.2</v>
      </c>
      <c r="AB39" s="36">
        <f t="shared" si="12"/>
        <v>4.5217391304347827E-2</v>
      </c>
      <c r="AC39" s="36">
        <f t="shared" si="13"/>
        <v>4.4230769230769234</v>
      </c>
      <c r="AD39" s="76">
        <f>KG!AG39</f>
        <v>7600</v>
      </c>
      <c r="AE39" s="31">
        <f t="shared" si="14"/>
        <v>1520</v>
      </c>
    </row>
    <row r="40" spans="1:31">
      <c r="A40" s="12">
        <f>KG!A40</f>
        <v>36</v>
      </c>
      <c r="B40" s="42">
        <f>KG!B40</f>
        <v>0</v>
      </c>
      <c r="C40" s="19">
        <f>KG!C40</f>
        <v>41106</v>
      </c>
      <c r="D40" s="86" t="str">
        <f>KG!D40</f>
        <v>MacCoffee Ingrd 3 in 1 Caramel 50*10*18 gr OPP</v>
      </c>
      <c r="E40" s="14">
        <v>80</v>
      </c>
      <c r="F40" s="14">
        <f t="shared" si="3"/>
        <v>1.6</v>
      </c>
      <c r="G40" s="14">
        <v>12160</v>
      </c>
      <c r="H40" s="14">
        <v>91</v>
      </c>
      <c r="I40" s="14">
        <f t="shared" si="4"/>
        <v>1.82</v>
      </c>
      <c r="J40" s="14">
        <v>13610.08</v>
      </c>
      <c r="K40" s="14">
        <v>3</v>
      </c>
      <c r="L40" s="14">
        <f t="shared" si="5"/>
        <v>0.06</v>
      </c>
      <c r="M40" s="14">
        <v>433.2</v>
      </c>
      <c r="N40" s="14">
        <v>0</v>
      </c>
      <c r="O40" s="14">
        <f t="shared" si="6"/>
        <v>0</v>
      </c>
      <c r="P40" s="14">
        <v>0</v>
      </c>
      <c r="Q40" s="16">
        <f t="shared" si="7"/>
        <v>174</v>
      </c>
      <c r="R40" s="16">
        <f t="shared" si="8"/>
        <v>3.48</v>
      </c>
      <c r="S40" s="17">
        <f t="shared" si="9"/>
        <v>26203.280000000002</v>
      </c>
      <c r="U40" s="18">
        <f>KG!X40</f>
        <v>50</v>
      </c>
      <c r="V40" s="31"/>
      <c r="W40" s="36">
        <v>40.401787335834896</v>
      </c>
      <c r="X40" s="36">
        <f t="shared" si="10"/>
        <v>36.9217873358349</v>
      </c>
      <c r="Y40" s="40">
        <f t="shared" si="11"/>
        <v>-0.91386519682723621</v>
      </c>
      <c r="AA40" s="36">
        <v>1.5</v>
      </c>
      <c r="AB40" s="36">
        <f t="shared" si="12"/>
        <v>0.15130434782608695</v>
      </c>
      <c r="AC40" s="36">
        <f t="shared" si="13"/>
        <v>9.9137931034482758</v>
      </c>
      <c r="AD40" s="76">
        <f>KG!AG40</f>
        <v>7600</v>
      </c>
      <c r="AE40" s="31">
        <f t="shared" si="14"/>
        <v>11400</v>
      </c>
    </row>
    <row r="41" spans="1:31">
      <c r="A41" s="12">
        <f>KG!A41</f>
        <v>37</v>
      </c>
      <c r="B41" s="42">
        <f>KG!B41</f>
        <v>1104501</v>
      </c>
      <c r="C41" s="19">
        <f>KG!C41</f>
        <v>20468</v>
      </c>
      <c r="D41" s="86" t="str">
        <f>KG!D41</f>
        <v>Кофе MacCoffee Latte al Caram 3in1 20*20*22gr</v>
      </c>
      <c r="E41" s="14">
        <v>6</v>
      </c>
      <c r="F41" s="14">
        <f t="shared" si="3"/>
        <v>0.3</v>
      </c>
      <c r="G41" s="14">
        <v>2100</v>
      </c>
      <c r="H41" s="14">
        <v>22</v>
      </c>
      <c r="I41" s="14">
        <f t="shared" si="4"/>
        <v>1.1000000000000001</v>
      </c>
      <c r="J41" s="14">
        <v>7514.5</v>
      </c>
      <c r="K41" s="14">
        <v>2</v>
      </c>
      <c r="L41" s="14">
        <f t="shared" si="5"/>
        <v>0.1</v>
      </c>
      <c r="M41" s="14">
        <v>665</v>
      </c>
      <c r="N41" s="14">
        <v>0</v>
      </c>
      <c r="O41" s="14">
        <f t="shared" si="6"/>
        <v>0</v>
      </c>
      <c r="P41" s="14">
        <v>0</v>
      </c>
      <c r="Q41" s="16">
        <f t="shared" si="7"/>
        <v>30</v>
      </c>
      <c r="R41" s="16">
        <f t="shared" si="8"/>
        <v>1.5</v>
      </c>
      <c r="S41" s="17">
        <f t="shared" si="9"/>
        <v>10279.5</v>
      </c>
      <c r="U41" s="18">
        <f>KG!X41</f>
        <v>20</v>
      </c>
      <c r="V41" s="31"/>
      <c r="W41" s="36">
        <v>41.401787335834896</v>
      </c>
      <c r="X41" s="36">
        <f t="shared" si="10"/>
        <v>39.901787335834896</v>
      </c>
      <c r="Y41" s="40">
        <f t="shared" si="11"/>
        <v>-0.96376968009055752</v>
      </c>
      <c r="AA41" s="36">
        <v>10.5</v>
      </c>
      <c r="AB41" s="36">
        <f t="shared" si="12"/>
        <v>6.5217391304347824E-2</v>
      </c>
      <c r="AC41" s="36">
        <f t="shared" si="13"/>
        <v>161</v>
      </c>
      <c r="AD41" s="76">
        <f>KG!AG41</f>
        <v>7000</v>
      </c>
      <c r="AE41" s="31">
        <f t="shared" si="14"/>
        <v>73500</v>
      </c>
    </row>
    <row r="42" spans="1:31">
      <c r="A42" s="12">
        <f>KG!A42</f>
        <v>38</v>
      </c>
      <c r="B42" s="42">
        <f>KG!B42</f>
        <v>1103030</v>
      </c>
      <c r="C42" s="19">
        <f>KG!C42</f>
        <v>16822</v>
      </c>
      <c r="D42" s="86" t="str">
        <f>KG!D42</f>
        <v>Кофе MacCoffee Light 2 in 1 24*20*12 gr Pouch</v>
      </c>
      <c r="E42" s="14">
        <v>8</v>
      </c>
      <c r="F42" s="14">
        <f t="shared" si="3"/>
        <v>0.33333333333333331</v>
      </c>
      <c r="G42" s="14">
        <v>2272</v>
      </c>
      <c r="H42" s="14">
        <v>37</v>
      </c>
      <c r="I42" s="14">
        <f t="shared" si="4"/>
        <v>1.5416666666666667</v>
      </c>
      <c r="J42" s="14">
        <v>10314.879999999999</v>
      </c>
      <c r="K42" s="14">
        <v>10</v>
      </c>
      <c r="L42" s="14">
        <f t="shared" si="5"/>
        <v>0.41666666666666669</v>
      </c>
      <c r="M42" s="14">
        <v>2712.2</v>
      </c>
      <c r="N42" s="14">
        <v>0</v>
      </c>
      <c r="O42" s="14">
        <f t="shared" si="6"/>
        <v>0</v>
      </c>
      <c r="P42" s="14">
        <v>0</v>
      </c>
      <c r="Q42" s="16">
        <f t="shared" si="7"/>
        <v>55</v>
      </c>
      <c r="R42" s="16">
        <f t="shared" si="8"/>
        <v>2.2916666666666665</v>
      </c>
      <c r="S42" s="17">
        <f t="shared" si="9"/>
        <v>15299.079999999998</v>
      </c>
      <c r="U42" s="18">
        <f>KG!X42</f>
        <v>24</v>
      </c>
      <c r="V42" s="31"/>
      <c r="W42" s="36">
        <v>42.401787335834896</v>
      </c>
      <c r="X42" s="36">
        <f t="shared" si="10"/>
        <v>40.110120669168232</v>
      </c>
      <c r="Y42" s="40">
        <f t="shared" si="11"/>
        <v>-0.94595353614422006</v>
      </c>
      <c r="AA42" s="36">
        <v>5.291666666666667</v>
      </c>
      <c r="AB42" s="36">
        <f t="shared" si="12"/>
        <v>9.9637681159420288E-2</v>
      </c>
      <c r="AC42" s="36">
        <f t="shared" si="13"/>
        <v>53.109090909090916</v>
      </c>
      <c r="AD42" s="76">
        <f>KG!AG42</f>
        <v>6816</v>
      </c>
      <c r="AE42" s="31">
        <f t="shared" si="14"/>
        <v>36068</v>
      </c>
    </row>
    <row r="43" spans="1:31">
      <c r="A43" s="12">
        <f>KG!A43</f>
        <v>39</v>
      </c>
      <c r="B43" s="42">
        <f>KG!B43</f>
        <v>1102010</v>
      </c>
      <c r="C43" s="19">
        <f>KG!C43</f>
        <v>13582</v>
      </c>
      <c r="D43" s="86" t="str">
        <f>KG!D43</f>
        <v>Кофе MacCoffee Max Classic 3 in 1 20*20*16 gr</v>
      </c>
      <c r="E43" s="14">
        <v>16</v>
      </c>
      <c r="F43" s="14">
        <f t="shared" si="3"/>
        <v>0.8</v>
      </c>
      <c r="G43" s="14">
        <v>4544</v>
      </c>
      <c r="H43" s="14">
        <v>148</v>
      </c>
      <c r="I43" s="14">
        <f t="shared" si="4"/>
        <v>7.4</v>
      </c>
      <c r="J43" s="14">
        <v>41427.08</v>
      </c>
      <c r="K43" s="14">
        <v>11</v>
      </c>
      <c r="L43" s="14">
        <f t="shared" si="5"/>
        <v>0.55000000000000004</v>
      </c>
      <c r="M43" s="14">
        <v>3010.4</v>
      </c>
      <c r="N43" s="14">
        <v>3</v>
      </c>
      <c r="O43" s="14">
        <f t="shared" si="6"/>
        <v>0.15</v>
      </c>
      <c r="P43" s="14">
        <v>852</v>
      </c>
      <c r="Q43" s="16">
        <f t="shared" si="7"/>
        <v>178</v>
      </c>
      <c r="R43" s="16">
        <f t="shared" si="8"/>
        <v>8.9</v>
      </c>
      <c r="S43" s="17">
        <f t="shared" si="9"/>
        <v>49833.48</v>
      </c>
      <c r="U43" s="18">
        <f>KG!X43</f>
        <v>20</v>
      </c>
      <c r="V43" s="31"/>
      <c r="W43" s="36">
        <v>43.401787335834896</v>
      </c>
      <c r="X43" s="36">
        <f t="shared" si="10"/>
        <v>34.501787335834898</v>
      </c>
      <c r="Y43" s="40">
        <f t="shared" si="11"/>
        <v>-0.79493932055992378</v>
      </c>
      <c r="AA43" s="36">
        <v>9.3000000000000007</v>
      </c>
      <c r="AB43" s="36">
        <f t="shared" si="12"/>
        <v>0.38695652173913048</v>
      </c>
      <c r="AC43" s="36">
        <f t="shared" si="13"/>
        <v>24.033707865168537</v>
      </c>
      <c r="AD43" s="76">
        <f>KG!AG43</f>
        <v>5680</v>
      </c>
      <c r="AE43" s="31">
        <f t="shared" si="14"/>
        <v>52824.000000000007</v>
      </c>
    </row>
    <row r="44" spans="1:31">
      <c r="A44" s="12">
        <f>KG!A44</f>
        <v>40</v>
      </c>
      <c r="B44" s="42">
        <f>KG!B44</f>
        <v>1102020</v>
      </c>
      <c r="C44" s="19">
        <f>KG!C44</f>
        <v>13583</v>
      </c>
      <c r="D44" s="86" t="str">
        <f>KG!D44</f>
        <v>Кофе MacCoffee Max Strong 3 in 1 20*20*16 gr</v>
      </c>
      <c r="E44" s="14">
        <v>21</v>
      </c>
      <c r="F44" s="14">
        <f t="shared" si="3"/>
        <v>1.05</v>
      </c>
      <c r="G44" s="14">
        <v>5964</v>
      </c>
      <c r="H44" s="14">
        <v>301</v>
      </c>
      <c r="I44" s="14">
        <f t="shared" si="4"/>
        <v>15.05</v>
      </c>
      <c r="J44" s="14">
        <v>84316.76</v>
      </c>
      <c r="K44" s="14">
        <v>27</v>
      </c>
      <c r="L44" s="14">
        <f t="shared" si="5"/>
        <v>1.35</v>
      </c>
      <c r="M44" s="14">
        <v>7313</v>
      </c>
      <c r="N44" s="14">
        <v>4</v>
      </c>
      <c r="O44" s="14">
        <f t="shared" si="6"/>
        <v>0.2</v>
      </c>
      <c r="P44" s="14">
        <v>1136</v>
      </c>
      <c r="Q44" s="16">
        <f t="shared" si="7"/>
        <v>353</v>
      </c>
      <c r="R44" s="16">
        <f t="shared" si="8"/>
        <v>17.649999999999999</v>
      </c>
      <c r="S44" s="17">
        <f t="shared" si="9"/>
        <v>98729.76</v>
      </c>
      <c r="U44" s="18">
        <f>KG!X44</f>
        <v>20</v>
      </c>
      <c r="V44" s="31"/>
      <c r="W44" s="36">
        <v>44.401787335834896</v>
      </c>
      <c r="X44" s="36">
        <f t="shared" si="10"/>
        <v>26.751787335834898</v>
      </c>
      <c r="Y44" s="40">
        <f t="shared" si="11"/>
        <v>-0.60249347922633301</v>
      </c>
      <c r="AA44" s="36">
        <v>19</v>
      </c>
      <c r="AB44" s="36">
        <f t="shared" si="12"/>
        <v>0.76739130434782599</v>
      </c>
      <c r="AC44" s="36">
        <f t="shared" si="13"/>
        <v>24.75920679886686</v>
      </c>
      <c r="AD44" s="76">
        <f>KG!AG44</f>
        <v>5680</v>
      </c>
      <c r="AE44" s="31">
        <f t="shared" si="14"/>
        <v>107920</v>
      </c>
    </row>
    <row r="45" spans="1:31">
      <c r="A45" s="12">
        <f>KG!A45</f>
        <v>41</v>
      </c>
      <c r="B45" s="42">
        <f>KG!B45</f>
        <v>1103010</v>
      </c>
      <c r="C45" s="19">
        <f>KG!C45</f>
        <v>13584</v>
      </c>
      <c r="D45" s="86" t="str">
        <f>KG!D45</f>
        <v>Кофе MacCoffee Strong 3 in 1 20*20*18 gr</v>
      </c>
      <c r="E45" s="14">
        <v>4</v>
      </c>
      <c r="F45" s="14">
        <f t="shared" si="3"/>
        <v>0.2</v>
      </c>
      <c r="G45" s="14">
        <v>1216</v>
      </c>
      <c r="H45" s="14">
        <v>34</v>
      </c>
      <c r="I45" s="14">
        <f t="shared" si="4"/>
        <v>1.7</v>
      </c>
      <c r="J45" s="14">
        <v>10156.64</v>
      </c>
      <c r="K45" s="14">
        <v>2</v>
      </c>
      <c r="L45" s="14">
        <f t="shared" si="5"/>
        <v>0.1</v>
      </c>
      <c r="M45" s="14">
        <v>592.79999999999995</v>
      </c>
      <c r="N45" s="14">
        <v>0</v>
      </c>
      <c r="O45" s="14">
        <f t="shared" si="6"/>
        <v>0</v>
      </c>
      <c r="P45" s="14">
        <v>0</v>
      </c>
      <c r="Q45" s="16">
        <f t="shared" si="7"/>
        <v>40</v>
      </c>
      <c r="R45" s="16">
        <f t="shared" si="8"/>
        <v>2</v>
      </c>
      <c r="S45" s="17">
        <f t="shared" si="9"/>
        <v>11965.439999999999</v>
      </c>
      <c r="U45" s="18">
        <f>KG!X45</f>
        <v>20</v>
      </c>
      <c r="V45" s="31"/>
      <c r="W45" s="36">
        <v>45.401787335834896</v>
      </c>
      <c r="X45" s="36">
        <f t="shared" si="10"/>
        <v>43.401787335834896</v>
      </c>
      <c r="Y45" s="40">
        <f t="shared" si="11"/>
        <v>-0.95594887079651525</v>
      </c>
      <c r="AA45" s="36">
        <v>12.05</v>
      </c>
      <c r="AB45" s="36">
        <f t="shared" si="12"/>
        <v>8.6956521739130432E-2</v>
      </c>
      <c r="AC45" s="36">
        <f t="shared" si="13"/>
        <v>138.57500000000002</v>
      </c>
      <c r="AD45" s="76">
        <f>KG!AG45</f>
        <v>6080</v>
      </c>
      <c r="AE45" s="31">
        <f t="shared" si="14"/>
        <v>73264</v>
      </c>
    </row>
    <row r="46" spans="1:31">
      <c r="A46" s="12">
        <f>KG!A46</f>
        <v>42</v>
      </c>
      <c r="B46" s="42">
        <f>KG!B46</f>
        <v>1101516</v>
      </c>
      <c r="C46" s="19">
        <f>KG!C46</f>
        <v>14540</v>
      </c>
      <c r="D46" s="86" t="str">
        <f>KG!D46</f>
        <v>Компл. 50 шт.МacCoffee Express 240 мл. (20*50 cup)</v>
      </c>
      <c r="E46" s="14">
        <v>0</v>
      </c>
      <c r="F46" s="14">
        <f t="shared" si="3"/>
        <v>0</v>
      </c>
      <c r="G46" s="14">
        <v>0</v>
      </c>
      <c r="H46" s="14">
        <v>11</v>
      </c>
      <c r="I46" s="14">
        <f t="shared" si="4"/>
        <v>0.55000000000000004</v>
      </c>
      <c r="J46" s="14">
        <v>4191</v>
      </c>
      <c r="K46" s="14">
        <v>0</v>
      </c>
      <c r="L46" s="14">
        <f t="shared" si="5"/>
        <v>0</v>
      </c>
      <c r="M46" s="14">
        <v>0</v>
      </c>
      <c r="N46" s="14">
        <v>1</v>
      </c>
      <c r="O46" s="14">
        <f t="shared" si="6"/>
        <v>0.05</v>
      </c>
      <c r="P46" s="14">
        <v>381</v>
      </c>
      <c r="Q46" s="16">
        <f t="shared" si="7"/>
        <v>12</v>
      </c>
      <c r="R46" s="16">
        <f t="shared" si="8"/>
        <v>0.6</v>
      </c>
      <c r="S46" s="17">
        <f t="shared" si="9"/>
        <v>4572</v>
      </c>
      <c r="U46" s="18">
        <f>KG!X46</f>
        <v>20</v>
      </c>
      <c r="V46" s="31"/>
      <c r="W46" s="36">
        <v>46.401787335834896</v>
      </c>
      <c r="X46" s="36">
        <f t="shared" si="10"/>
        <v>45.801787335834895</v>
      </c>
      <c r="Y46" s="40">
        <f t="shared" si="11"/>
        <v>-0.98706946360368675</v>
      </c>
      <c r="AA46" s="36">
        <v>5.0999999999999996</v>
      </c>
      <c r="AB46" s="36">
        <f t="shared" si="12"/>
        <v>2.6086956521739129E-2</v>
      </c>
      <c r="AC46" s="36">
        <f t="shared" si="13"/>
        <v>195.5</v>
      </c>
      <c r="AD46" s="76">
        <f>KG!AG46</f>
        <v>7620</v>
      </c>
      <c r="AE46" s="31">
        <f t="shared" si="14"/>
        <v>38862</v>
      </c>
    </row>
    <row r="47" spans="1:31">
      <c r="A47" s="12">
        <f>KG!A47</f>
        <v>43</v>
      </c>
      <c r="B47" s="42">
        <f>KG!B47</f>
        <v>1106015</v>
      </c>
      <c r="C47" s="19">
        <f>KG!C47</f>
        <v>13589</v>
      </c>
      <c r="D47" s="86" t="str">
        <f>KG!D47</f>
        <v>Чай MacTea 3 in 1 10*100*18 gr</v>
      </c>
      <c r="E47" s="14">
        <v>0</v>
      </c>
      <c r="F47" s="14">
        <f t="shared" si="3"/>
        <v>0</v>
      </c>
      <c r="G47" s="14">
        <v>0</v>
      </c>
      <c r="H47" s="14">
        <v>15</v>
      </c>
      <c r="I47" s="14">
        <f t="shared" si="4"/>
        <v>1.5</v>
      </c>
      <c r="J47" s="14">
        <v>22511.200000000001</v>
      </c>
      <c r="K47" s="14">
        <v>0</v>
      </c>
      <c r="L47" s="14">
        <f t="shared" si="5"/>
        <v>0</v>
      </c>
      <c r="M47" s="14">
        <v>0</v>
      </c>
      <c r="N47" s="14">
        <v>1</v>
      </c>
      <c r="O47" s="14">
        <f t="shared" si="6"/>
        <v>0.1</v>
      </c>
      <c r="P47" s="14">
        <v>1520</v>
      </c>
      <c r="Q47" s="16">
        <f t="shared" si="7"/>
        <v>16</v>
      </c>
      <c r="R47" s="16">
        <f t="shared" si="8"/>
        <v>1.6</v>
      </c>
      <c r="S47" s="17">
        <f t="shared" si="9"/>
        <v>24031.200000000001</v>
      </c>
      <c r="U47" s="18">
        <f>KG!X47</f>
        <v>10</v>
      </c>
      <c r="V47" s="31"/>
      <c r="W47" s="36">
        <v>47.401787335834896</v>
      </c>
      <c r="X47" s="36">
        <f t="shared" si="10"/>
        <v>45.801787335834895</v>
      </c>
      <c r="Y47" s="40">
        <f t="shared" si="11"/>
        <v>-0.96624599851764603</v>
      </c>
      <c r="AA47" s="36">
        <v>4.0999999999999996</v>
      </c>
      <c r="AB47" s="36">
        <f t="shared" si="12"/>
        <v>6.9565217391304349E-2</v>
      </c>
      <c r="AC47" s="36">
        <f t="shared" si="13"/>
        <v>58.937499999999993</v>
      </c>
      <c r="AD47" s="76">
        <f>KG!AG47</f>
        <v>15200</v>
      </c>
      <c r="AE47" s="31">
        <f t="shared" si="14"/>
        <v>62319.999999999993</v>
      </c>
    </row>
    <row r="48" spans="1:31">
      <c r="A48" s="12">
        <f>KG!A48</f>
        <v>44</v>
      </c>
      <c r="B48" s="42">
        <f>KG!B48</f>
        <v>1106010</v>
      </c>
      <c r="C48" s="19">
        <f>KG!C48</f>
        <v>13588</v>
      </c>
      <c r="D48" s="86" t="str">
        <f>KG!D48</f>
        <v>Чай MacTea 3 in 1 50*20*18 gr</v>
      </c>
      <c r="E48" s="14">
        <v>217</v>
      </c>
      <c r="F48" s="14">
        <f t="shared" si="3"/>
        <v>4.34</v>
      </c>
      <c r="G48" s="14">
        <v>65968</v>
      </c>
      <c r="H48" s="14">
        <v>398</v>
      </c>
      <c r="I48" s="14">
        <f t="shared" si="4"/>
        <v>7.96</v>
      </c>
      <c r="J48" s="14">
        <v>119006.88</v>
      </c>
      <c r="K48" s="14">
        <v>1385</v>
      </c>
      <c r="L48" s="14">
        <f t="shared" si="5"/>
        <v>27.7</v>
      </c>
      <c r="M48" s="14">
        <v>392023.2</v>
      </c>
      <c r="N48" s="14">
        <v>7</v>
      </c>
      <c r="O48" s="14">
        <f t="shared" si="6"/>
        <v>0.14000000000000001</v>
      </c>
      <c r="P48" s="14">
        <v>2128</v>
      </c>
      <c r="Q48" s="16">
        <f t="shared" si="7"/>
        <v>2007</v>
      </c>
      <c r="R48" s="16">
        <f t="shared" si="8"/>
        <v>40.14</v>
      </c>
      <c r="S48" s="17">
        <f t="shared" si="9"/>
        <v>579126.08000000007</v>
      </c>
      <c r="U48" s="18">
        <f>KG!X48</f>
        <v>50</v>
      </c>
      <c r="V48" s="31"/>
      <c r="W48" s="36">
        <v>48.401787335834896</v>
      </c>
      <c r="X48" s="36">
        <f t="shared" si="10"/>
        <v>8.2617873358348959</v>
      </c>
      <c r="Y48" s="40">
        <f t="shared" si="11"/>
        <v>-0.17069178207223301</v>
      </c>
      <c r="AA48" s="36">
        <v>56.38</v>
      </c>
      <c r="AB48" s="36">
        <f t="shared" si="12"/>
        <v>1.7452173913043478</v>
      </c>
      <c r="AC48" s="36">
        <f t="shared" si="13"/>
        <v>32.305430991529647</v>
      </c>
      <c r="AD48" s="76">
        <f>KG!AG48</f>
        <v>15200</v>
      </c>
      <c r="AE48" s="31">
        <f t="shared" si="14"/>
        <v>856976</v>
      </c>
    </row>
    <row r="49" spans="1:31">
      <c r="A49" s="12">
        <f>KG!A49</f>
        <v>45</v>
      </c>
      <c r="B49" s="42">
        <f>KG!B49</f>
        <v>1106510</v>
      </c>
      <c r="C49" s="19">
        <f>KG!C49</f>
        <v>13694</v>
      </c>
      <c r="D49" s="86" t="str">
        <f>KG!D49</f>
        <v>Чай MacTea Blackcurrant 50*20* 16 gr-18 gr</v>
      </c>
      <c r="E49" s="14">
        <v>12</v>
      </c>
      <c r="F49" s="14">
        <f t="shared" si="3"/>
        <v>0.24</v>
      </c>
      <c r="G49" s="14">
        <v>3648</v>
      </c>
      <c r="H49" s="14">
        <v>31</v>
      </c>
      <c r="I49" s="14">
        <f t="shared" si="4"/>
        <v>0.62</v>
      </c>
      <c r="J49" s="14">
        <v>9354.08</v>
      </c>
      <c r="K49" s="14">
        <v>3</v>
      </c>
      <c r="L49" s="14">
        <f t="shared" si="5"/>
        <v>0.06</v>
      </c>
      <c r="M49" s="14">
        <v>866.4</v>
      </c>
      <c r="N49" s="14">
        <v>0</v>
      </c>
      <c r="O49" s="14">
        <f t="shared" si="6"/>
        <v>0</v>
      </c>
      <c r="P49" s="14">
        <v>0</v>
      </c>
      <c r="Q49" s="16">
        <f t="shared" si="7"/>
        <v>46</v>
      </c>
      <c r="R49" s="16">
        <f t="shared" si="8"/>
        <v>0.92</v>
      </c>
      <c r="S49" s="17">
        <f t="shared" si="9"/>
        <v>13868.48</v>
      </c>
      <c r="U49" s="18">
        <f>KG!X49</f>
        <v>50</v>
      </c>
      <c r="V49" s="31"/>
      <c r="W49" s="36">
        <v>49.401787335834896</v>
      </c>
      <c r="X49" s="36">
        <f t="shared" si="10"/>
        <v>48.481787335834895</v>
      </c>
      <c r="Y49" s="40">
        <f t="shared" si="11"/>
        <v>-0.9813771920083415</v>
      </c>
      <c r="AA49" s="36">
        <v>3.4419999999999997</v>
      </c>
      <c r="AB49" s="36">
        <f t="shared" si="12"/>
        <v>0.04</v>
      </c>
      <c r="AC49" s="36">
        <f t="shared" si="13"/>
        <v>86.05</v>
      </c>
      <c r="AD49" s="76">
        <f>KG!AG49</f>
        <v>15200</v>
      </c>
      <c r="AE49" s="31">
        <f t="shared" si="14"/>
        <v>52318.399999999994</v>
      </c>
    </row>
    <row r="50" spans="1:31">
      <c r="A50" s="12">
        <f>KG!A50</f>
        <v>46</v>
      </c>
      <c r="B50" s="42">
        <f>KG!B50</f>
        <v>1106520</v>
      </c>
      <c r="C50" s="19">
        <f>KG!C50</f>
        <v>13590</v>
      </c>
      <c r="D50" s="86" t="str">
        <f>KG!D50</f>
        <v>Чай MacTea Lemon 50*20*1 16 gr-18 gr</v>
      </c>
      <c r="E50" s="14">
        <v>8</v>
      </c>
      <c r="F50" s="14">
        <f t="shared" si="3"/>
        <v>0.16</v>
      </c>
      <c r="G50" s="14">
        <v>2432</v>
      </c>
      <c r="H50" s="14">
        <v>32</v>
      </c>
      <c r="I50" s="14">
        <f t="shared" si="4"/>
        <v>0.64</v>
      </c>
      <c r="J50" s="14">
        <v>9679.36</v>
      </c>
      <c r="K50" s="14">
        <v>4</v>
      </c>
      <c r="L50" s="14">
        <f t="shared" si="5"/>
        <v>0.08</v>
      </c>
      <c r="M50" s="14">
        <v>1170.4000000000001</v>
      </c>
      <c r="N50" s="14">
        <v>2</v>
      </c>
      <c r="O50" s="14">
        <f t="shared" si="6"/>
        <v>0.04</v>
      </c>
      <c r="P50" s="14">
        <v>608</v>
      </c>
      <c r="Q50" s="16">
        <f t="shared" si="7"/>
        <v>46</v>
      </c>
      <c r="R50" s="16">
        <f t="shared" si="8"/>
        <v>0.92</v>
      </c>
      <c r="S50" s="17">
        <f t="shared" si="9"/>
        <v>13889.76</v>
      </c>
      <c r="U50" s="18">
        <f>KG!X50</f>
        <v>50</v>
      </c>
      <c r="V50" s="31"/>
      <c r="W50" s="36">
        <v>50.401787335834896</v>
      </c>
      <c r="X50" s="36">
        <f t="shared" si="10"/>
        <v>49.481787335834895</v>
      </c>
      <c r="Y50" s="40">
        <f t="shared" si="11"/>
        <v>-0.9817466790637821</v>
      </c>
      <c r="AA50" s="36">
        <v>9.7110000000000003</v>
      </c>
      <c r="AB50" s="36">
        <f t="shared" si="12"/>
        <v>0.04</v>
      </c>
      <c r="AC50" s="36">
        <f t="shared" si="13"/>
        <v>242.77500000000001</v>
      </c>
      <c r="AD50" s="76">
        <f>KG!AG50</f>
        <v>15200</v>
      </c>
      <c r="AE50" s="31">
        <f t="shared" si="14"/>
        <v>147607.20000000001</v>
      </c>
    </row>
    <row r="51" spans="1:31">
      <c r="A51" s="12">
        <f>KG!A51</f>
        <v>47</v>
      </c>
      <c r="B51" s="42">
        <f>KG!B51</f>
        <v>1106530</v>
      </c>
      <c r="C51" s="19">
        <f>KG!C51</f>
        <v>13591</v>
      </c>
      <c r="D51" s="86" t="str">
        <f>KG!D51</f>
        <v>Чай MacTea Raspberry 50*20* 16 gr-18 gr</v>
      </c>
      <c r="E51" s="14">
        <v>9</v>
      </c>
      <c r="F51" s="14">
        <f t="shared" si="3"/>
        <v>0.18</v>
      </c>
      <c r="G51" s="14">
        <v>2736</v>
      </c>
      <c r="H51" s="14">
        <v>23</v>
      </c>
      <c r="I51" s="14">
        <f t="shared" si="4"/>
        <v>0.46</v>
      </c>
      <c r="J51" s="14">
        <v>6955.52</v>
      </c>
      <c r="K51" s="14">
        <v>10</v>
      </c>
      <c r="L51" s="14">
        <f t="shared" si="5"/>
        <v>0.2</v>
      </c>
      <c r="M51" s="14">
        <v>2918.4</v>
      </c>
      <c r="N51" s="14">
        <v>0</v>
      </c>
      <c r="O51" s="14">
        <f t="shared" si="6"/>
        <v>0</v>
      </c>
      <c r="P51" s="14">
        <v>0</v>
      </c>
      <c r="Q51" s="16">
        <f t="shared" si="7"/>
        <v>42</v>
      </c>
      <c r="R51" s="16">
        <f t="shared" si="8"/>
        <v>0.84</v>
      </c>
      <c r="S51" s="17">
        <f t="shared" si="9"/>
        <v>12609.92</v>
      </c>
      <c r="U51" s="18">
        <f>KG!X51</f>
        <v>50</v>
      </c>
      <c r="V51" s="31"/>
      <c r="W51" s="36">
        <v>51.401787335834896</v>
      </c>
      <c r="X51" s="36">
        <f t="shared" si="10"/>
        <v>50.561787335834893</v>
      </c>
      <c r="Y51" s="40">
        <f t="shared" si="11"/>
        <v>-0.98365815580474203</v>
      </c>
      <c r="AA51" s="36">
        <v>3.06</v>
      </c>
      <c r="AB51" s="36">
        <f t="shared" si="12"/>
        <v>3.6521739130434779E-2</v>
      </c>
      <c r="AC51" s="36">
        <f t="shared" si="13"/>
        <v>83.785714285714292</v>
      </c>
      <c r="AD51" s="76">
        <f>KG!AG51</f>
        <v>15200</v>
      </c>
      <c r="AE51" s="31">
        <f t="shared" si="14"/>
        <v>46512</v>
      </c>
    </row>
    <row r="52" spans="1:31">
      <c r="A52" s="12">
        <f>KG!A52</f>
        <v>48</v>
      </c>
      <c r="B52" s="42">
        <f>KG!B52</f>
        <v>1202085</v>
      </c>
      <c r="C52" s="19">
        <f>KG!C52</f>
        <v>28578</v>
      </c>
      <c r="D52" s="86" t="str">
        <f>KG!D52</f>
        <v>MacCoffee Gold 12*90 gr Jar RU</v>
      </c>
      <c r="E52" s="14">
        <v>0</v>
      </c>
      <c r="F52" s="14">
        <f t="shared" si="3"/>
        <v>0</v>
      </c>
      <c r="G52" s="14">
        <v>0</v>
      </c>
      <c r="H52" s="14">
        <v>50</v>
      </c>
      <c r="I52" s="14">
        <f t="shared" si="4"/>
        <v>4.166666666666667</v>
      </c>
      <c r="J52" s="14">
        <v>17983.55</v>
      </c>
      <c r="K52" s="14">
        <v>2</v>
      </c>
      <c r="L52" s="14">
        <f t="shared" si="5"/>
        <v>0.16666666666666666</v>
      </c>
      <c r="M52" s="14">
        <v>693.5</v>
      </c>
      <c r="N52" s="14">
        <v>0</v>
      </c>
      <c r="O52" s="14">
        <f t="shared" si="6"/>
        <v>0</v>
      </c>
      <c r="P52" s="14">
        <v>0</v>
      </c>
      <c r="Q52" s="16">
        <f t="shared" si="7"/>
        <v>52</v>
      </c>
      <c r="R52" s="16">
        <f t="shared" si="8"/>
        <v>4.333333333333333</v>
      </c>
      <c r="S52" s="17">
        <f t="shared" si="9"/>
        <v>18677.05</v>
      </c>
      <c r="U52" s="18">
        <f>KG!X52</f>
        <v>12</v>
      </c>
      <c r="V52" s="31"/>
      <c r="W52" s="36">
        <v>52.401787335834896</v>
      </c>
      <c r="X52" s="36">
        <f t="shared" si="10"/>
        <v>48.068454002501561</v>
      </c>
      <c r="Y52" s="40">
        <f t="shared" si="11"/>
        <v>-0.9173056196430539</v>
      </c>
      <c r="AA52" s="36">
        <v>3.5</v>
      </c>
      <c r="AB52" s="36">
        <f t="shared" si="12"/>
        <v>0.18840579710144925</v>
      </c>
      <c r="AC52" s="36">
        <f t="shared" si="13"/>
        <v>18.57692307692308</v>
      </c>
      <c r="AD52" s="76">
        <f>KG!AG52</f>
        <v>4380</v>
      </c>
      <c r="AE52" s="31">
        <f t="shared" si="14"/>
        <v>15330</v>
      </c>
    </row>
    <row r="53" spans="1:31">
      <c r="A53" s="12">
        <f>KG!A53</f>
        <v>49</v>
      </c>
      <c r="B53" s="42">
        <f>KG!B53</f>
        <v>1202235</v>
      </c>
      <c r="C53" s="19">
        <f>KG!C53</f>
        <v>28579</v>
      </c>
      <c r="D53" s="86" t="str">
        <f>KG!D53</f>
        <v>MacCoffee Arabica 12*90 gr Jar RU</v>
      </c>
      <c r="E53" s="14">
        <v>3</v>
      </c>
      <c r="F53" s="14">
        <f t="shared" si="3"/>
        <v>0.25</v>
      </c>
      <c r="G53" s="14">
        <v>1095</v>
      </c>
      <c r="H53" s="14">
        <v>49</v>
      </c>
      <c r="I53" s="14">
        <f t="shared" si="4"/>
        <v>4.083333333333333</v>
      </c>
      <c r="J53" s="14">
        <v>17603.95</v>
      </c>
      <c r="K53" s="14">
        <v>2</v>
      </c>
      <c r="L53" s="14">
        <f t="shared" si="5"/>
        <v>0.16666666666666666</v>
      </c>
      <c r="M53" s="14">
        <v>693.5</v>
      </c>
      <c r="N53" s="14">
        <v>0</v>
      </c>
      <c r="O53" s="14">
        <f t="shared" si="6"/>
        <v>0</v>
      </c>
      <c r="P53" s="14">
        <v>0</v>
      </c>
      <c r="Q53" s="16">
        <f t="shared" si="7"/>
        <v>54</v>
      </c>
      <c r="R53" s="16">
        <f t="shared" si="8"/>
        <v>4.5</v>
      </c>
      <c r="S53" s="17">
        <f t="shared" si="9"/>
        <v>19392.45</v>
      </c>
      <c r="U53" s="18">
        <f>KG!X53</f>
        <v>12</v>
      </c>
      <c r="V53" s="31"/>
      <c r="W53" s="36">
        <v>53.401787335834896</v>
      </c>
      <c r="X53" s="36">
        <f t="shared" si="10"/>
        <v>48.901787335834896</v>
      </c>
      <c r="Y53" s="40">
        <f t="shared" si="11"/>
        <v>-0.91573315754957307</v>
      </c>
      <c r="AA53" s="36">
        <v>5</v>
      </c>
      <c r="AB53" s="36">
        <f t="shared" si="12"/>
        <v>0.19565217391304349</v>
      </c>
      <c r="AC53" s="36">
        <f t="shared" si="13"/>
        <v>25.555555555555554</v>
      </c>
      <c r="AD53" s="76">
        <f>KG!AG53</f>
        <v>4380</v>
      </c>
      <c r="AE53" s="31">
        <f t="shared" si="14"/>
        <v>21900</v>
      </c>
    </row>
    <row r="54" spans="1:31">
      <c r="A54" s="12">
        <f>KG!A54</f>
        <v>50</v>
      </c>
      <c r="B54" s="42">
        <f>KG!B54</f>
        <v>1202090</v>
      </c>
      <c r="C54" s="19">
        <f>KG!C54</f>
        <v>33100</v>
      </c>
      <c r="D54" s="86" t="str">
        <f>KG!D54</f>
        <v>MacCoffee Gold Stick 12*30*1,8 gr</v>
      </c>
      <c r="E54" s="14">
        <v>5</v>
      </c>
      <c r="F54" s="14">
        <f t="shared" si="3"/>
        <v>0.41666666666666669</v>
      </c>
      <c r="G54" s="14">
        <v>1875</v>
      </c>
      <c r="H54" s="14">
        <v>68</v>
      </c>
      <c r="I54" s="14">
        <f t="shared" si="4"/>
        <v>5.666666666666667</v>
      </c>
      <c r="J54" s="14">
        <v>24952.5</v>
      </c>
      <c r="K54" s="14">
        <v>1</v>
      </c>
      <c r="L54" s="14">
        <f t="shared" si="5"/>
        <v>8.3333333333333329E-2</v>
      </c>
      <c r="M54" s="14">
        <v>375</v>
      </c>
      <c r="N54" s="14">
        <v>3</v>
      </c>
      <c r="O54" s="14">
        <f t="shared" si="6"/>
        <v>0.25</v>
      </c>
      <c r="P54" s="14">
        <v>1125</v>
      </c>
      <c r="Q54" s="16">
        <f t="shared" si="7"/>
        <v>77</v>
      </c>
      <c r="R54" s="16">
        <f t="shared" si="8"/>
        <v>6.416666666666667</v>
      </c>
      <c r="S54" s="17">
        <f t="shared" si="9"/>
        <v>28327.5</v>
      </c>
      <c r="U54" s="18">
        <f>KG!X54</f>
        <v>12</v>
      </c>
      <c r="V54" s="31"/>
      <c r="W54" s="36">
        <v>54.401787335834896</v>
      </c>
      <c r="X54" s="36">
        <f t="shared" si="10"/>
        <v>47.985120669168232</v>
      </c>
      <c r="Y54" s="40">
        <f t="shared" si="11"/>
        <v>-0.88205044391179488</v>
      </c>
      <c r="AA54" s="36">
        <v>6.583333333333333</v>
      </c>
      <c r="AB54" s="36">
        <f t="shared" si="12"/>
        <v>0.27898550724637683</v>
      </c>
      <c r="AC54" s="36">
        <f t="shared" si="13"/>
        <v>23.597402597402596</v>
      </c>
      <c r="AD54" s="76">
        <f>KG!AG54</f>
        <v>4500</v>
      </c>
      <c r="AE54" s="31">
        <f t="shared" si="14"/>
        <v>29625</v>
      </c>
    </row>
    <row r="55" spans="1:31">
      <c r="A55" s="12">
        <f>KG!A55</f>
        <v>51</v>
      </c>
      <c r="B55" s="42">
        <f>KG!B55</f>
        <v>1103760</v>
      </c>
      <c r="C55" s="19">
        <f>KG!C55</f>
        <v>34535</v>
      </c>
      <c r="D55" s="86" t="str">
        <f>KG!D55</f>
        <v>MacCoffee Di Torino Salted Caramel 20*20*25,5 gr</v>
      </c>
      <c r="E55" s="14">
        <v>-20</v>
      </c>
      <c r="F55" s="14">
        <f t="shared" si="3"/>
        <v>-1</v>
      </c>
      <c r="G55" s="14">
        <v>-8676.7999999999993</v>
      </c>
      <c r="H55" s="14">
        <v>88</v>
      </c>
      <c r="I55" s="14">
        <f t="shared" si="4"/>
        <v>4.4000000000000004</v>
      </c>
      <c r="J55" s="14">
        <v>37844.800000000003</v>
      </c>
      <c r="K55" s="14">
        <v>15</v>
      </c>
      <c r="L55" s="14">
        <f t="shared" si="5"/>
        <v>0.75</v>
      </c>
      <c r="M55" s="14">
        <v>6141.1</v>
      </c>
      <c r="N55" s="14">
        <v>4</v>
      </c>
      <c r="O55" s="14">
        <f t="shared" si="6"/>
        <v>0.2</v>
      </c>
      <c r="P55" s="14">
        <v>1736</v>
      </c>
      <c r="Q55" s="16">
        <f t="shared" si="7"/>
        <v>87</v>
      </c>
      <c r="R55" s="16">
        <f t="shared" si="8"/>
        <v>4.3499999999999996</v>
      </c>
      <c r="S55" s="17">
        <f t="shared" si="9"/>
        <v>37045.100000000006</v>
      </c>
      <c r="U55" s="18">
        <f>KG!X55</f>
        <v>20</v>
      </c>
      <c r="V55" s="31"/>
      <c r="W55" s="36">
        <v>55.401787335834896</v>
      </c>
      <c r="X55" s="36">
        <f t="shared" si="10"/>
        <v>51.051787335834895</v>
      </c>
      <c r="Y55" s="40">
        <f t="shared" si="11"/>
        <v>-0.92148267756000102</v>
      </c>
      <c r="AA55" s="36">
        <v>9.0500000000000007</v>
      </c>
      <c r="AB55" s="36">
        <f t="shared" si="12"/>
        <v>0.18913043478260869</v>
      </c>
      <c r="AC55" s="36">
        <f t="shared" si="13"/>
        <v>47.850574712643684</v>
      </c>
      <c r="AD55" s="76">
        <f>KG!AG55</f>
        <v>8680</v>
      </c>
      <c r="AE55" s="31">
        <f t="shared" si="14"/>
        <v>78554</v>
      </c>
    </row>
    <row r="56" spans="1:31">
      <c r="A56" s="12">
        <f>KG!A56</f>
        <v>52</v>
      </c>
      <c r="B56" s="42">
        <f>KG!B56</f>
        <v>1101520</v>
      </c>
      <c r="C56" s="19">
        <f>KG!C56</f>
        <v>13686</v>
      </c>
      <c r="D56" s="86" t="str">
        <f>KG!D56</f>
        <v>MacCoffee Milk Coffee Drink Original 24*240 ml</v>
      </c>
      <c r="E56" s="14">
        <v>0</v>
      </c>
      <c r="F56" s="14">
        <f t="shared" si="3"/>
        <v>0</v>
      </c>
      <c r="G56" s="14">
        <v>0</v>
      </c>
      <c r="H56" s="14">
        <v>0</v>
      </c>
      <c r="I56" s="14">
        <f t="shared" si="4"/>
        <v>0</v>
      </c>
      <c r="J56" s="14">
        <v>0</v>
      </c>
      <c r="K56" s="14">
        <v>0</v>
      </c>
      <c r="L56" s="14">
        <f t="shared" si="5"/>
        <v>0</v>
      </c>
      <c r="M56" s="14">
        <v>0</v>
      </c>
      <c r="N56" s="14">
        <v>0</v>
      </c>
      <c r="O56" s="14">
        <f t="shared" si="6"/>
        <v>0</v>
      </c>
      <c r="P56" s="14">
        <v>0</v>
      </c>
      <c r="Q56" s="16">
        <f t="shared" si="7"/>
        <v>0</v>
      </c>
      <c r="R56" s="16">
        <f t="shared" si="8"/>
        <v>0</v>
      </c>
      <c r="S56" s="17">
        <f t="shared" si="9"/>
        <v>0</v>
      </c>
      <c r="U56" s="18">
        <f>KG!X56</f>
        <v>24</v>
      </c>
      <c r="V56" s="31"/>
      <c r="W56" s="36">
        <v>56.401787335834896</v>
      </c>
      <c r="X56" s="36">
        <f t="shared" si="10"/>
        <v>56.401787335834896</v>
      </c>
      <c r="Y56" s="40">
        <f t="shared" si="11"/>
        <v>-1</v>
      </c>
      <c r="AA56" s="36">
        <v>0</v>
      </c>
      <c r="AB56" s="36">
        <f t="shared" si="12"/>
        <v>0</v>
      </c>
      <c r="AC56" s="36">
        <f t="shared" si="13"/>
        <v>0</v>
      </c>
      <c r="AD56" s="76">
        <f>KG!AG56</f>
        <v>2856</v>
      </c>
      <c r="AE56" s="31">
        <f t="shared" si="14"/>
        <v>0</v>
      </c>
    </row>
    <row r="57" spans="1:31">
      <c r="A57" s="12">
        <f>KG!A57</f>
        <v>53</v>
      </c>
      <c r="B57" s="42" t="str">
        <f>KG!B57</f>
        <v xml:space="preserve">12024001   </v>
      </c>
      <c r="C57" s="19">
        <f>KG!C57</f>
        <v>39257</v>
      </c>
      <c r="D57" s="86" t="str">
        <f>KG!D57</f>
        <v>MacCoffee DiTorino Espresso 10*70 gr Pouch</v>
      </c>
      <c r="E57" s="14">
        <v>0</v>
      </c>
      <c r="F57" s="14">
        <f t="shared" si="3"/>
        <v>0</v>
      </c>
      <c r="G57" s="14">
        <v>0</v>
      </c>
      <c r="H57" s="14">
        <v>29</v>
      </c>
      <c r="I57" s="14">
        <f t="shared" si="4"/>
        <v>2.9</v>
      </c>
      <c r="J57" s="14">
        <v>8221.7999999999993</v>
      </c>
      <c r="K57" s="14">
        <v>1</v>
      </c>
      <c r="L57" s="14">
        <f t="shared" si="5"/>
        <v>0.1</v>
      </c>
      <c r="M57" s="14">
        <v>269.8</v>
      </c>
      <c r="N57" s="14">
        <v>1</v>
      </c>
      <c r="O57" s="14">
        <f t="shared" si="6"/>
        <v>0.1</v>
      </c>
      <c r="P57" s="14">
        <v>284</v>
      </c>
      <c r="Q57" s="16">
        <f t="shared" si="7"/>
        <v>31</v>
      </c>
      <c r="R57" s="16">
        <f t="shared" si="8"/>
        <v>3.1</v>
      </c>
      <c r="S57" s="17">
        <f t="shared" si="9"/>
        <v>8775.5999999999985</v>
      </c>
      <c r="U57" s="18">
        <f>KG!X57</f>
        <v>10</v>
      </c>
      <c r="V57" s="31"/>
      <c r="W57" s="36">
        <v>57.401787335834896</v>
      </c>
      <c r="X57" s="36">
        <f t="shared" si="10"/>
        <v>54.301787335834895</v>
      </c>
      <c r="Y57" s="40">
        <f t="shared" si="11"/>
        <v>-0.94599471298928128</v>
      </c>
      <c r="AA57" s="36">
        <v>10.3</v>
      </c>
      <c r="AB57" s="36">
        <f t="shared" si="12"/>
        <v>0.13478260869565217</v>
      </c>
      <c r="AC57" s="36">
        <f t="shared" si="13"/>
        <v>76.41935483870968</v>
      </c>
      <c r="AD57" s="76">
        <f>KG!AG57</f>
        <v>2840</v>
      </c>
      <c r="AE57" s="31">
        <f t="shared" si="14"/>
        <v>29252.000000000004</v>
      </c>
    </row>
    <row r="58" spans="1:31">
      <c r="A58" s="12">
        <f>KG!A58</f>
        <v>54</v>
      </c>
      <c r="B58" s="42">
        <f>KG!B58</f>
        <v>12024002</v>
      </c>
      <c r="C58" s="19">
        <f>KG!C58</f>
        <v>39258</v>
      </c>
      <c r="D58" s="86" t="str">
        <f>KG!D58</f>
        <v>MacCoffee DiTorino Espresso 6*90 gr Jar</v>
      </c>
      <c r="E58" s="14">
        <v>0</v>
      </c>
      <c r="F58" s="14">
        <f t="shared" si="3"/>
        <v>0</v>
      </c>
      <c r="G58" s="14">
        <v>0</v>
      </c>
      <c r="H58" s="14">
        <v>32</v>
      </c>
      <c r="I58" s="14">
        <f t="shared" si="4"/>
        <v>5.333333333333333</v>
      </c>
      <c r="J58" s="14">
        <v>11552.25</v>
      </c>
      <c r="K58" s="14">
        <v>5</v>
      </c>
      <c r="L58" s="14">
        <f t="shared" si="5"/>
        <v>0.83333333333333337</v>
      </c>
      <c r="M58" s="14">
        <v>1770.25</v>
      </c>
      <c r="N58" s="14">
        <v>0</v>
      </c>
      <c r="O58" s="14">
        <f t="shared" si="6"/>
        <v>0</v>
      </c>
      <c r="P58" s="14">
        <v>0</v>
      </c>
      <c r="Q58" s="16">
        <f t="shared" si="7"/>
        <v>37</v>
      </c>
      <c r="R58" s="16">
        <f t="shared" si="8"/>
        <v>6.166666666666667</v>
      </c>
      <c r="S58" s="17">
        <f t="shared" si="9"/>
        <v>13322.5</v>
      </c>
      <c r="U58" s="18">
        <f>KG!X58</f>
        <v>6</v>
      </c>
      <c r="V58" s="31"/>
      <c r="W58" s="36">
        <v>58.401787335834896</v>
      </c>
      <c r="X58" s="36">
        <f t="shared" si="10"/>
        <v>52.235120669168232</v>
      </c>
      <c r="Y58" s="40">
        <f t="shared" si="11"/>
        <v>-0.89440962429444615</v>
      </c>
      <c r="AA58" s="36">
        <v>17</v>
      </c>
      <c r="AB58" s="36">
        <f t="shared" si="12"/>
        <v>0.26811594202898553</v>
      </c>
      <c r="AC58" s="36">
        <f t="shared" si="13"/>
        <v>63.405405405405396</v>
      </c>
      <c r="AD58" s="76">
        <f>KG!AG58</f>
        <v>2190</v>
      </c>
      <c r="AE58" s="31">
        <f t="shared" si="14"/>
        <v>37230</v>
      </c>
    </row>
    <row r="59" spans="1:31">
      <c r="A59" s="135" t="s">
        <v>15</v>
      </c>
      <c r="B59" s="126"/>
      <c r="C59" s="126"/>
      <c r="D59" s="126"/>
      <c r="E59" s="21">
        <f>SUM(E5:E58)</f>
        <v>1798</v>
      </c>
      <c r="F59" s="21">
        <f t="shared" ref="F59:S59" si="15">SUM(F5:F58)</f>
        <v>77.357857142857142</v>
      </c>
      <c r="G59" s="21">
        <f t="shared" si="15"/>
        <v>470414.11000000004</v>
      </c>
      <c r="H59" s="21">
        <f t="shared" si="15"/>
        <v>5823</v>
      </c>
      <c r="I59" s="21">
        <f t="shared" si="15"/>
        <v>293.1592857142856</v>
      </c>
      <c r="J59" s="21">
        <f t="shared" si="15"/>
        <v>1833341.2700000003</v>
      </c>
      <c r="K59" s="21">
        <f t="shared" si="15"/>
        <v>10137</v>
      </c>
      <c r="L59" s="21">
        <f t="shared" si="15"/>
        <v>304.38952380952389</v>
      </c>
      <c r="M59" s="21">
        <f t="shared" si="15"/>
        <v>3384183.8899999997</v>
      </c>
      <c r="N59" s="21">
        <f t="shared" si="15"/>
        <v>634</v>
      </c>
      <c r="O59" s="21">
        <f t="shared" si="15"/>
        <v>47.010714285714315</v>
      </c>
      <c r="P59" s="21">
        <f t="shared" si="15"/>
        <v>147413</v>
      </c>
      <c r="Q59" s="21">
        <f t="shared" si="15"/>
        <v>18392</v>
      </c>
      <c r="R59" s="21">
        <f t="shared" si="15"/>
        <v>721.91738095238077</v>
      </c>
      <c r="S59" s="21">
        <f t="shared" si="15"/>
        <v>5835352.2700000014</v>
      </c>
      <c r="U59" s="18"/>
      <c r="V59" s="31"/>
      <c r="W59" s="41">
        <f>SUM(W5:W51)</f>
        <v>1334.8840047842398</v>
      </c>
      <c r="X59" s="41">
        <f>SUM(X5:X51)</f>
        <v>641.83329049852591</v>
      </c>
      <c r="Y59" s="64">
        <f>R59/W59*100%</f>
        <v>0.54080907282207324</v>
      </c>
      <c r="AA59" s="44">
        <f>SUM(AA5:AA58)</f>
        <v>697.58752857142838</v>
      </c>
      <c r="AB59" s="44">
        <f>SUM(AB5:AB58)</f>
        <v>31.387712215320903</v>
      </c>
      <c r="AC59" s="56">
        <f>AA59/AB59</f>
        <v>22.2248606010515</v>
      </c>
    </row>
    <row r="60" spans="1:31">
      <c r="A60" s="127" t="s">
        <v>16</v>
      </c>
      <c r="B60" s="128"/>
      <c r="C60" s="128"/>
      <c r="D60" s="128"/>
      <c r="E60" s="22"/>
      <c r="F60" s="23"/>
      <c r="G60" s="24">
        <v>862000</v>
      </c>
      <c r="H60" s="25"/>
      <c r="I60" s="25"/>
      <c r="J60" s="24">
        <v>3268172</v>
      </c>
      <c r="K60" s="25"/>
      <c r="L60" s="25"/>
      <c r="M60" s="24">
        <v>4060600</v>
      </c>
      <c r="N60" s="25"/>
      <c r="O60" s="25"/>
      <c r="P60" s="24">
        <v>100000</v>
      </c>
      <c r="Q60" s="25">
        <f>E60+H60+K60+N60</f>
        <v>0</v>
      </c>
      <c r="R60" s="25"/>
      <c r="S60" s="24">
        <f>G60+J60+M60+P60</f>
        <v>8290772</v>
      </c>
      <c r="U60" s="18"/>
      <c r="V60" s="31"/>
    </row>
    <row r="61" spans="1:31">
      <c r="A61" s="127" t="s">
        <v>95</v>
      </c>
      <c r="B61" s="128"/>
      <c r="C61" s="128"/>
      <c r="D61" s="128"/>
      <c r="E61" s="26">
        <f t="shared" ref="E61:S61" si="16">IF(E60&gt;0,E59/E60,0)</f>
        <v>0</v>
      </c>
      <c r="F61" s="27"/>
      <c r="G61" s="28">
        <f t="shared" si="16"/>
        <v>0.5457240255220418</v>
      </c>
      <c r="H61" s="27">
        <f t="shared" si="16"/>
        <v>0</v>
      </c>
      <c r="I61" s="27"/>
      <c r="J61" s="28">
        <f t="shared" si="16"/>
        <v>0.56096841598300218</v>
      </c>
      <c r="K61" s="27">
        <f t="shared" si="16"/>
        <v>0</v>
      </c>
      <c r="L61" s="27"/>
      <c r="M61" s="28">
        <f t="shared" si="16"/>
        <v>0.83341966458158889</v>
      </c>
      <c r="N61" s="27">
        <f t="shared" si="16"/>
        <v>0</v>
      </c>
      <c r="O61" s="27"/>
      <c r="P61" s="28">
        <f>IF(P60&gt;0,P59/P60,0)</f>
        <v>1.4741299999999999</v>
      </c>
      <c r="Q61" s="29">
        <f t="shared" si="16"/>
        <v>0</v>
      </c>
      <c r="R61" s="29"/>
      <c r="S61" s="30">
        <f t="shared" si="16"/>
        <v>0.70383702144987237</v>
      </c>
      <c r="U61" s="18"/>
      <c r="V61" s="31"/>
    </row>
    <row r="62" spans="1:31">
      <c r="U62" s="1"/>
    </row>
    <row r="63" spans="1:31">
      <c r="E63" s="31"/>
      <c r="F63" s="31"/>
      <c r="U63" s="1"/>
    </row>
    <row r="64" spans="1:31">
      <c r="G64" s="31"/>
      <c r="H64" s="31"/>
      <c r="I64" s="31"/>
      <c r="J64" s="31"/>
      <c r="K64" s="31"/>
      <c r="L64" s="31"/>
      <c r="M64" s="31"/>
      <c r="N64" s="31"/>
      <c r="O64" s="31"/>
      <c r="P64" s="31"/>
      <c r="S64" s="31"/>
    </row>
    <row r="65" spans="5:19"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S65" s="31"/>
    </row>
  </sheetData>
  <autoFilter ref="A4:AE61"/>
  <mergeCells count="8">
    <mergeCell ref="N3:P3"/>
    <mergeCell ref="Q3:S3"/>
    <mergeCell ref="A59:D59"/>
    <mergeCell ref="A60:D60"/>
    <mergeCell ref="A61:D61"/>
    <mergeCell ref="E3:G3"/>
    <mergeCell ref="H3:J3"/>
    <mergeCell ref="K3:M3"/>
  </mergeCells>
  <conditionalFormatting sqref="Y5:Y58">
    <cfRule type="cellIs" dxfId="19" priority="9" operator="lessThan">
      <formula>0.2</formula>
    </cfRule>
    <cfRule type="cellIs" dxfId="18" priority="10" operator="lessThan">
      <formula>0.2</formula>
    </cfRule>
    <cfRule type="cellIs" dxfId="17" priority="11" operator="lessThan">
      <formula>0.7</formula>
    </cfRule>
  </conditionalFormatting>
  <conditionalFormatting sqref="Y5:Y58">
    <cfRule type="cellIs" dxfId="16" priority="7" operator="greaterThan">
      <formula>$AD$1</formula>
    </cfRule>
    <cfRule type="cellIs" dxfId="15" priority="8" operator="greaterThan">
      <formula>$AD$1</formula>
    </cfRule>
  </conditionalFormatting>
  <conditionalFormatting sqref="Y59">
    <cfRule type="cellIs" dxfId="14" priority="4" operator="lessThan">
      <formula>0.2</formula>
    </cfRule>
    <cfRule type="cellIs" dxfId="13" priority="5" operator="lessThan">
      <formula>0.2</formula>
    </cfRule>
    <cfRule type="cellIs" dxfId="12" priority="6" operator="lessThan">
      <formula>0.7</formula>
    </cfRule>
  </conditionalFormatting>
  <conditionalFormatting sqref="Y59">
    <cfRule type="cellIs" dxfId="11" priority="2" operator="greaterThan">
      <formula>$AD$1</formula>
    </cfRule>
    <cfRule type="cellIs" dxfId="10" priority="3" operator="greaterThan">
      <formula>$AD$1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Сток</vt:lpstr>
      <vt:lpstr>KG</vt:lpstr>
      <vt:lpstr>Бишкек</vt:lpstr>
      <vt:lpstr>Джалал-Абад</vt:lpstr>
      <vt:lpstr> Кара-Балта</vt:lpstr>
      <vt:lpstr> Каракол</vt:lpstr>
      <vt:lpstr>Ош</vt:lpstr>
      <vt:lpstr>Талас</vt:lpstr>
      <vt:lpstr>Токмок</vt:lpstr>
      <vt:lpstr>Чолпон-Ата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2026-07-17T03:56:25Z</dcterms:modified>
</cp:coreProperties>
</file>